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255"/>
  </bookViews>
  <sheets>
    <sheet name="ціна порівняння" sheetId="1" r:id="rId1"/>
    <sheet name="здорожчення" sheetId="3" r:id="rId2"/>
    <sheet name="послуга" sheetId="7" r:id="rId3"/>
    <sheet name="населення" sheetId="4" r:id="rId4"/>
    <sheet name="бюджет" sheetId="5" r:id="rId5"/>
    <sheet name="інші" sheetId="6" r:id="rId6"/>
    <sheet name="Послуга порівняння" sheetId="8" r:id="rId7"/>
    <sheet name="порівняння населення" sheetId="10" r:id="rId8"/>
    <sheet name="Порівняння БО" sheetId="11" r:id="rId9"/>
    <sheet name="Порівняння інші" sheetId="12" r:id="rId10"/>
  </sheets>
  <calcPr calcId="152511"/>
</workbook>
</file>

<file path=xl/calcChain.xml><?xml version="1.0" encoding="utf-8"?>
<calcChain xmlns="http://schemas.openxmlformats.org/spreadsheetml/2006/main">
  <c r="C15" i="7" l="1"/>
  <c r="D16" i="7"/>
  <c r="D5" i="7"/>
  <c r="C5" i="7"/>
  <c r="F9" i="3"/>
  <c r="F8" i="3"/>
  <c r="F7" i="3"/>
  <c r="C6" i="5"/>
  <c r="D5" i="6"/>
  <c r="F6" i="11"/>
  <c r="F6" i="12"/>
  <c r="E6" i="12"/>
  <c r="E6" i="11"/>
  <c r="E6" i="10"/>
  <c r="F15" i="12" l="1"/>
  <c r="F5" i="12"/>
  <c r="C15" i="12"/>
  <c r="H17" i="12"/>
  <c r="H6" i="12"/>
  <c r="G12" i="12"/>
  <c r="F12" i="12"/>
  <c r="G6" i="12"/>
  <c r="D12" i="12"/>
  <c r="C12" i="12"/>
  <c r="D6" i="12"/>
  <c r="C5" i="12"/>
  <c r="H6" i="11"/>
  <c r="G12" i="11"/>
  <c r="F12" i="11"/>
  <c r="G7" i="11"/>
  <c r="F7" i="11"/>
  <c r="G5" i="11"/>
  <c r="G16" i="11" s="1"/>
  <c r="G17" i="11" s="1"/>
  <c r="F5" i="11"/>
  <c r="F15" i="11" s="1"/>
  <c r="D12" i="11"/>
  <c r="C12" i="11"/>
  <c r="D6" i="11"/>
  <c r="D7" i="11" s="1"/>
  <c r="C7" i="11"/>
  <c r="H7" i="11" s="1"/>
  <c r="D5" i="11"/>
  <c r="D16" i="11" s="1"/>
  <c r="D17" i="11" s="1"/>
  <c r="H17" i="11" s="1"/>
  <c r="C5" i="11"/>
  <c r="C15" i="11" s="1"/>
  <c r="G12" i="10"/>
  <c r="F12" i="10"/>
  <c r="D12" i="10"/>
  <c r="C12" i="10"/>
  <c r="F7" i="10"/>
  <c r="H7" i="10" s="1"/>
  <c r="C7" i="10"/>
  <c r="G6" i="10"/>
  <c r="G7" i="10" s="1"/>
  <c r="F6" i="10"/>
  <c r="H6" i="10" s="1"/>
  <c r="D6" i="10"/>
  <c r="D7" i="10" s="1"/>
  <c r="F5" i="10"/>
  <c r="F15" i="10" s="1"/>
  <c r="D5" i="10"/>
  <c r="D16" i="10" s="1"/>
  <c r="C5" i="10"/>
  <c r="C15" i="10" s="1"/>
  <c r="F6" i="8"/>
  <c r="H6" i="8" s="1"/>
  <c r="G12" i="8"/>
  <c r="F12" i="8"/>
  <c r="G6" i="8"/>
  <c r="G5" i="8" s="1"/>
  <c r="G16" i="8" s="1"/>
  <c r="H17" i="8" s="1"/>
  <c r="D12" i="8"/>
  <c r="C12" i="8"/>
  <c r="D6" i="8"/>
  <c r="C5" i="8"/>
  <c r="C15" i="8" s="1"/>
  <c r="G5" i="10" l="1"/>
  <c r="H5" i="10" s="1"/>
  <c r="F5" i="8"/>
  <c r="F15" i="8" s="1"/>
  <c r="F7" i="8"/>
  <c r="H7" i="8" s="1"/>
  <c r="H5" i="8"/>
  <c r="H16" i="8"/>
  <c r="G7" i="12"/>
  <c r="G5" i="12"/>
  <c r="G16" i="12" s="1"/>
  <c r="F7" i="12"/>
  <c r="D7" i="12"/>
  <c r="D5" i="12"/>
  <c r="C7" i="12"/>
  <c r="H16" i="11"/>
  <c r="H5" i="11"/>
  <c r="G16" i="10"/>
  <c r="G7" i="8"/>
  <c r="D7" i="8"/>
  <c r="D5" i="8"/>
  <c r="D16" i="8" s="1"/>
  <c r="C7" i="8"/>
  <c r="C5" i="5"/>
  <c r="C15" i="5" s="1"/>
  <c r="H7" i="12" l="1"/>
  <c r="D16" i="12"/>
  <c r="H16" i="12" s="1"/>
  <c r="H5" i="12"/>
  <c r="H16" i="10"/>
  <c r="H17" i="10"/>
  <c r="D12" i="7"/>
  <c r="C12" i="7"/>
  <c r="D12" i="6" l="1"/>
  <c r="C12" i="6"/>
  <c r="D12" i="5"/>
  <c r="C12" i="5"/>
  <c r="D12" i="4"/>
  <c r="C12" i="4"/>
  <c r="D8" i="3"/>
  <c r="C6" i="6"/>
  <c r="C5" i="6" s="1"/>
  <c r="C15" i="6" s="1"/>
  <c r="B10" i="3"/>
  <c r="D8" i="1"/>
  <c r="B8" i="1"/>
  <c r="C6" i="4" l="1"/>
  <c r="C5" i="4" s="1"/>
  <c r="C15" i="4" s="1"/>
  <c r="C6" i="7"/>
  <c r="D6" i="6"/>
  <c r="D16" i="6" s="1"/>
  <c r="C7" i="6"/>
  <c r="D5" i="5"/>
  <c r="D16" i="5" s="1"/>
  <c r="C7" i="5"/>
  <c r="D6" i="4"/>
  <c r="D5" i="4" s="1"/>
  <c r="D16" i="4" s="1"/>
  <c r="F10" i="3"/>
  <c r="D10" i="3"/>
  <c r="C7" i="4" l="1"/>
  <c r="C7" i="7"/>
  <c r="D6" i="7"/>
  <c r="D7" i="6"/>
  <c r="D7" i="5"/>
  <c r="D7" i="4"/>
  <c r="D7" i="7" l="1"/>
  <c r="D17" i="5" l="1"/>
</calcChain>
</file>

<file path=xl/sharedStrings.xml><?xml version="1.0" encoding="utf-8"?>
<sst xmlns="http://schemas.openxmlformats.org/spreadsheetml/2006/main" count="392" uniqueCount="73">
  <si>
    <t>Ціна на природній газ НАК "Нафтогаз України"</t>
  </si>
  <si>
    <t>Тариф на послуги транспортування природного газу НАК "Нафтогаз України"</t>
  </si>
  <si>
    <t>Показники</t>
  </si>
  <si>
    <t>Підстава</t>
  </si>
  <si>
    <t>В діючому тарифі</t>
  </si>
  <si>
    <t>В плановому тарифі</t>
  </si>
  <si>
    <t>Х</t>
  </si>
  <si>
    <t>Тариф на послуги розподілу природного газу ПАТ "Шепетівкагаз"</t>
  </si>
  <si>
    <t>Постанова НКРЕКП №3013 від 24.12.2019року</t>
  </si>
  <si>
    <t>Всього</t>
  </si>
  <si>
    <t>Населення</t>
  </si>
  <si>
    <t>Бюджетні установи</t>
  </si>
  <si>
    <t>Інші споживачі</t>
  </si>
  <si>
    <t>Витрати натурального палива, тис.м3, тонн</t>
  </si>
  <si>
    <t>без ПДВ</t>
  </si>
  <si>
    <t>Ціна за 1тис.м3 без ПДВ</t>
  </si>
  <si>
    <t>Ціна природного газу в діючому тарифі, грн.</t>
  </si>
  <si>
    <t>Вартість природного газу в діючому тарифі, тис.грн.</t>
  </si>
  <si>
    <t>Вартість газу у відкорегованому тарифі, тис.грн.</t>
  </si>
  <si>
    <t>Економіст</t>
  </si>
  <si>
    <t>Хащевська Т.О.</t>
  </si>
  <si>
    <t>№ з/п</t>
  </si>
  <si>
    <t>Найменування показників</t>
  </si>
  <si>
    <t>Для потреб населення</t>
  </si>
  <si>
    <t>тис.грн</t>
  </si>
  <si>
    <t>грн/Гкал</t>
  </si>
  <si>
    <t>Повна собівартість, у т.ч.:</t>
  </si>
  <si>
    <t>витрати на паливо, у т.ч.</t>
  </si>
  <si>
    <t>природний газ</t>
  </si>
  <si>
    <t>витрати на електроенергію без потреб власних ТЕЦ, ТЕС, АЕС, КГУ</t>
  </si>
  <si>
    <t xml:space="preserve"> витрати на оплату праці з відрахуваннями на соціальні заходи без потреб власних ТЕЦ, ТЕС, АЕС, КГУ</t>
  </si>
  <si>
    <t>амортизаційні відрахування без потреб власних ТЕЦ, ТЕС, АЕС, КГУ</t>
  </si>
  <si>
    <t>інші витрати  собівартості без потреб власних ТЕЦ, ТЕС, АЕС, КГУ</t>
  </si>
  <si>
    <t>Розрахунковий прибуток, у т.ч.:</t>
  </si>
  <si>
    <t>податок на прибуток</t>
  </si>
  <si>
    <t>х</t>
  </si>
  <si>
    <t>Тарифи на теплову енергію, грн./Гкал без ПДВ</t>
  </si>
  <si>
    <t>Тарифи на теплову енергію, грн./Гкал з ПДВ</t>
  </si>
  <si>
    <t>Обсяг реалізованої теплової енергії власним споживачам, Гкал</t>
  </si>
  <si>
    <t>Рівень рентабельності, %</t>
  </si>
  <si>
    <t>1.1</t>
  </si>
  <si>
    <t>1.2</t>
  </si>
  <si>
    <t>1.1.1</t>
  </si>
  <si>
    <t>Структура тарифу на теплову енергію ( її виробництво, транспортування та постачання) Шепетівського підприємства теплових мереж</t>
  </si>
  <si>
    <t>1.3</t>
  </si>
  <si>
    <t>1.4</t>
  </si>
  <si>
    <t>1.5</t>
  </si>
  <si>
    <t>2.1</t>
  </si>
  <si>
    <t>2.2</t>
  </si>
  <si>
    <t>інше використання прибутку (обігові кошти)</t>
  </si>
  <si>
    <t>Вартість теплової енергії за відповідними тарифами</t>
  </si>
  <si>
    <t>Для потреб бюджетних установ</t>
  </si>
  <si>
    <t>Для потреб інших споживачів</t>
  </si>
  <si>
    <t>Директор</t>
  </si>
  <si>
    <t>Кушнір В.Я.</t>
  </si>
  <si>
    <t>Постанова НКРЕКП від 24.12.2019 №3051</t>
  </si>
  <si>
    <t>Всього без ПДВ,                  грн/1000 куб.м</t>
  </si>
  <si>
    <t>Ціна природного газу врахована  у діючому та плановому тарифі на теплову енергію (її виробництво, транспортування і постачання) і послуг з постачання теплової енергії на 2020-2021рр.</t>
  </si>
  <si>
    <t>Структура тарифу на послугу з постачання теплової енергії                                                Шепетівського підприємства теплових мереж</t>
  </si>
  <si>
    <t>Вик.Хащевська Т.О.</t>
  </si>
  <si>
    <t>Головний бухгалтер</t>
  </si>
  <si>
    <t>Михайлець Т.А.</t>
  </si>
  <si>
    <t>Розрахунок вартості природного газу, яка врахована  в тарифах на теплову енергію та послуг з постачання теплової енергії на 2020-2021рр.</t>
  </si>
  <si>
    <t>Коефіцієнт здорожчення ціни природного газу *</t>
  </si>
  <si>
    <t xml:space="preserve">Коефіцієнт здорожчення ціни природного газу </t>
  </si>
  <si>
    <t>відхилення,%</t>
  </si>
  <si>
    <t>Структура тарифу на послугу з постачання теплової енергії для потреб населення   Шепетівського підприємства теплових мереж після коригування</t>
  </si>
  <si>
    <t>Структура тарифу на теплову енергію для потреб населення   Шепетівського підприємства теплових мереж після коригування</t>
  </si>
  <si>
    <t>Структура тарифу на теплову енергію ( її виробництво, транспортування та постачання) Шепетівського підприємства теплових мереж після коригування</t>
  </si>
  <si>
    <t>Постанова КМУ                          № 467 п.21¹, від 10.06.2020 року.</t>
  </si>
  <si>
    <t>6069,53/4742,65  =1,279776</t>
  </si>
  <si>
    <t xml:space="preserve">* Коефіцієнт здорожчення ціни природного газу у листопаді 2020 року </t>
  </si>
  <si>
    <t>Прейскурант із офіційного веб-сайту             НАК "Нафтогаз України", копії додаткової угоди до договору постачання природного газу;                                                                  №20/21-7262-ТЕ-34;                                     №20/21-7264-КП-34;                                      №20/21-7263-БО-34;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</si>
</sst>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right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2" fillId="0" borderId="0" xfId="0" applyFont="1" applyAlignment="1">
      <alignment horizontal="right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/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164" fontId="1" fillId="0" borderId="3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3" xfId="0" applyFont="1" applyBorder="1" applyAlignment="1"/>
    <xf numFmtId="0" fontId="13" fillId="0" borderId="2" xfId="0" applyFont="1" applyBorder="1" applyAlignment="1">
      <alignment horizontal="center" wrapText="1"/>
    </xf>
    <xf numFmtId="0" fontId="14" fillId="0" borderId="0" xfId="0" applyFont="1" applyAlignment="1"/>
    <xf numFmtId="9" fontId="1" fillId="0" borderId="1" xfId="1" applyNumberFormat="1" applyFont="1" applyBorder="1" applyAlignment="1">
      <alignment horizontal="center" wrapText="1"/>
    </xf>
    <xf numFmtId="166" fontId="1" fillId="0" borderId="1" xfId="1" applyNumberFormat="1" applyFont="1" applyBorder="1" applyAlignment="1">
      <alignment horizontal="center" wrapText="1"/>
    </xf>
    <xf numFmtId="9" fontId="1" fillId="0" borderId="1" xfId="1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"/>
  <sheetViews>
    <sheetView tabSelected="1" workbookViewId="0">
      <selection activeCell="H5" sqref="H5"/>
    </sheetView>
  </sheetViews>
  <sheetFormatPr defaultRowHeight="15.75" x14ac:dyDescent="0.25"/>
  <cols>
    <col min="1" max="1" width="30.140625" style="4" customWidth="1"/>
    <col min="2" max="2" width="21.42578125" style="2" customWidth="1"/>
    <col min="3" max="3" width="27.7109375" style="2" customWidth="1"/>
    <col min="4" max="4" width="21" style="2" customWidth="1"/>
    <col min="5" max="5" width="43" style="2" customWidth="1"/>
    <col min="6" max="16384" width="9.140625" style="2"/>
  </cols>
  <sheetData>
    <row r="1" spans="1:5" ht="36.75" customHeight="1" x14ac:dyDescent="0.25">
      <c r="A1" s="72" t="s">
        <v>57</v>
      </c>
      <c r="B1" s="72"/>
      <c r="C1" s="72"/>
      <c r="D1" s="72"/>
      <c r="E1" s="72"/>
    </row>
    <row r="3" spans="1:5" x14ac:dyDescent="0.25">
      <c r="A3" s="71" t="s">
        <v>2</v>
      </c>
      <c r="B3" s="71" t="s">
        <v>4</v>
      </c>
      <c r="C3" s="71"/>
      <c r="D3" s="71" t="s">
        <v>5</v>
      </c>
      <c r="E3" s="71"/>
    </row>
    <row r="4" spans="1:5" ht="31.5" x14ac:dyDescent="0.25">
      <c r="A4" s="71"/>
      <c r="B4" s="3" t="s">
        <v>15</v>
      </c>
      <c r="C4" s="3" t="s">
        <v>3</v>
      </c>
      <c r="D4" s="3" t="s">
        <v>15</v>
      </c>
      <c r="E4" s="3" t="s">
        <v>3</v>
      </c>
    </row>
    <row r="5" spans="1:5" s="14" customFormat="1" ht="107.25" customHeight="1" x14ac:dyDescent="0.25">
      <c r="A5" s="39" t="s">
        <v>0</v>
      </c>
      <c r="B5" s="6">
        <v>4048.49</v>
      </c>
      <c r="C5" s="44" t="s">
        <v>69</v>
      </c>
      <c r="D5" s="6">
        <v>5375.37</v>
      </c>
      <c r="E5" s="44" t="s">
        <v>72</v>
      </c>
    </row>
    <row r="6" spans="1:5" s="16" customFormat="1" ht="63" x14ac:dyDescent="0.25">
      <c r="A6" s="39" t="s">
        <v>1</v>
      </c>
      <c r="B6" s="6">
        <v>124.16</v>
      </c>
      <c r="C6" s="1" t="s">
        <v>8</v>
      </c>
      <c r="D6" s="6">
        <v>124.16</v>
      </c>
      <c r="E6" s="1" t="s">
        <v>8</v>
      </c>
    </row>
    <row r="7" spans="1:5" s="16" customFormat="1" ht="47.25" x14ac:dyDescent="0.25">
      <c r="A7" s="39" t="s">
        <v>7</v>
      </c>
      <c r="B7" s="6">
        <v>570</v>
      </c>
      <c r="C7" s="1" t="s">
        <v>55</v>
      </c>
      <c r="D7" s="6">
        <v>570</v>
      </c>
      <c r="E7" s="1" t="s">
        <v>55</v>
      </c>
    </row>
    <row r="8" spans="1:5" s="4" customFormat="1" ht="31.5" x14ac:dyDescent="0.25">
      <c r="A8" s="3" t="s">
        <v>56</v>
      </c>
      <c r="B8" s="5">
        <f>B5+B6+B7</f>
        <v>4742.6499999999996</v>
      </c>
      <c r="C8" s="5" t="s">
        <v>6</v>
      </c>
      <c r="D8" s="5">
        <f t="shared" ref="D8" si="0">D5+D6+D7</f>
        <v>6069.53</v>
      </c>
      <c r="E8" s="3" t="s">
        <v>6</v>
      </c>
    </row>
    <row r="9" spans="1:5" x14ac:dyDescent="0.25">
      <c r="A9" s="7"/>
      <c r="B9" s="8"/>
      <c r="C9" s="8"/>
      <c r="D9" s="8"/>
      <c r="E9" s="8"/>
    </row>
    <row r="10" spans="1:5" x14ac:dyDescent="0.25">
      <c r="A10" s="7"/>
      <c r="B10" s="8"/>
      <c r="C10" s="8"/>
      <c r="D10" s="8"/>
      <c r="E10" s="8"/>
    </row>
    <row r="11" spans="1:5" x14ac:dyDescent="0.25">
      <c r="A11" s="7"/>
      <c r="B11" s="8"/>
      <c r="C11" s="8"/>
      <c r="D11" s="8"/>
      <c r="E11" s="8"/>
    </row>
    <row r="12" spans="1:5" s="20" customFormat="1" ht="18.75" x14ac:dyDescent="0.25">
      <c r="A12" s="43" t="s">
        <v>19</v>
      </c>
      <c r="B12" s="43"/>
      <c r="C12" s="43"/>
      <c r="D12" s="43"/>
      <c r="E12" s="43" t="s">
        <v>20</v>
      </c>
    </row>
  </sheetData>
  <mergeCells count="4">
    <mergeCell ref="A3:A4"/>
    <mergeCell ref="B3:C3"/>
    <mergeCell ref="D3:E3"/>
    <mergeCell ref="A1:E1"/>
  </mergeCells>
  <pageMargins left="0.7" right="0.7" top="0.75" bottom="0.75" header="0.3" footer="0.3"/>
  <pageSetup paperSize="9" scale="91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opLeftCell="A7" workbookViewId="0">
      <selection activeCell="J9" sqref="J9"/>
    </sheetView>
  </sheetViews>
  <sheetFormatPr defaultRowHeight="15.75" x14ac:dyDescent="0.25"/>
  <cols>
    <col min="1" max="1" width="11.28515625" style="22" bestFit="1" customWidth="1"/>
    <col min="2" max="2" width="46.140625" style="22" customWidth="1"/>
    <col min="3" max="4" width="19.85546875" style="22" customWidth="1"/>
    <col min="5" max="5" width="15.7109375" style="22" customWidth="1"/>
    <col min="6" max="6" width="14" style="22" customWidth="1"/>
    <col min="7" max="7" width="13.42578125" style="22" customWidth="1"/>
    <col min="8" max="8" width="11.7109375" style="22" customWidth="1"/>
    <col min="9" max="16384" width="9.140625" style="22"/>
  </cols>
  <sheetData>
    <row r="1" spans="1:8" ht="42.75" customHeight="1" x14ac:dyDescent="0.25">
      <c r="A1" s="76" t="s">
        <v>68</v>
      </c>
      <c r="B1" s="76"/>
      <c r="C1" s="76"/>
      <c r="D1" s="76"/>
      <c r="E1" s="76"/>
      <c r="F1" s="76"/>
      <c r="G1" s="76"/>
      <c r="H1" s="76"/>
    </row>
    <row r="2" spans="1:8" x14ac:dyDescent="0.25">
      <c r="H2" s="24" t="s">
        <v>14</v>
      </c>
    </row>
    <row r="3" spans="1:8" s="23" customFormat="1" ht="49.5" customHeight="1" x14ac:dyDescent="0.25">
      <c r="A3" s="79" t="s">
        <v>21</v>
      </c>
      <c r="B3" s="79" t="s">
        <v>22</v>
      </c>
      <c r="C3" s="80" t="s">
        <v>52</v>
      </c>
      <c r="D3" s="80"/>
      <c r="E3" s="59" t="s">
        <v>64</v>
      </c>
      <c r="F3" s="80" t="s">
        <v>52</v>
      </c>
      <c r="G3" s="80"/>
      <c r="H3" s="62" t="s">
        <v>65</v>
      </c>
    </row>
    <row r="4" spans="1:8" s="23" customFormat="1" x14ac:dyDescent="0.25">
      <c r="A4" s="79"/>
      <c r="B4" s="79"/>
      <c r="C4" s="69" t="s">
        <v>24</v>
      </c>
      <c r="D4" s="69" t="s">
        <v>25</v>
      </c>
      <c r="E4" s="61"/>
      <c r="F4" s="69" t="s">
        <v>24</v>
      </c>
      <c r="G4" s="69" t="s">
        <v>25</v>
      </c>
      <c r="H4" s="60" t="s">
        <v>25</v>
      </c>
    </row>
    <row r="5" spans="1:8" x14ac:dyDescent="0.25">
      <c r="A5" s="52">
        <v>1</v>
      </c>
      <c r="B5" s="25" t="s">
        <v>26</v>
      </c>
      <c r="C5" s="35">
        <f>C6+C8+C9+C10+C11</f>
        <v>5776.56</v>
      </c>
      <c r="D5" s="35">
        <f>D6+D8+D9+D10+D11</f>
        <v>1448.9068378808174</v>
      </c>
      <c r="E5" s="55"/>
      <c r="F5" s="35">
        <f>F6+F8+F9+F10+F11</f>
        <v>6667.4842899200003</v>
      </c>
      <c r="G5" s="35">
        <f>G6+G8+G9+G10+G11</f>
        <v>1672.374235435761</v>
      </c>
      <c r="H5" s="66">
        <f>G5/D5-1</f>
        <v>0.15423172264256046</v>
      </c>
    </row>
    <row r="6" spans="1:8" s="29" customFormat="1" x14ac:dyDescent="0.25">
      <c r="A6" s="27" t="s">
        <v>40</v>
      </c>
      <c r="B6" s="28" t="s">
        <v>27</v>
      </c>
      <c r="C6" s="34">
        <v>3184.42</v>
      </c>
      <c r="D6" s="34">
        <f>C6/C18*1000</f>
        <v>798.73683788081723</v>
      </c>
      <c r="E6" s="58">
        <f>'Послуга порівняння'!E6</f>
        <v>1.279776</v>
      </c>
      <c r="F6" s="34">
        <f>C6*E6</f>
        <v>4075.3442899200004</v>
      </c>
      <c r="G6" s="34">
        <f>F6/F18*1000</f>
        <v>1022.2042354357608</v>
      </c>
      <c r="H6" s="64">
        <f>F6/C6-1</f>
        <v>0.27977600000000002</v>
      </c>
    </row>
    <row r="7" spans="1:8" s="29" customFormat="1" x14ac:dyDescent="0.25">
      <c r="A7" s="27" t="s">
        <v>42</v>
      </c>
      <c r="B7" s="28" t="s">
        <v>28</v>
      </c>
      <c r="C7" s="10">
        <f>C6</f>
        <v>3184.42</v>
      </c>
      <c r="D7" s="10">
        <f>D6</f>
        <v>798.73683788081723</v>
      </c>
      <c r="E7" s="56"/>
      <c r="F7" s="10">
        <f>F6</f>
        <v>4075.3442899200004</v>
      </c>
      <c r="G7" s="10">
        <f>G6</f>
        <v>1022.2042354357608</v>
      </c>
      <c r="H7" s="64">
        <f>F7/C7-1</f>
        <v>0.27977600000000002</v>
      </c>
    </row>
    <row r="8" spans="1:8" s="29" customFormat="1" ht="31.5" x14ac:dyDescent="0.25">
      <c r="A8" s="27" t="s">
        <v>41</v>
      </c>
      <c r="B8" s="28" t="s">
        <v>29</v>
      </c>
      <c r="C8" s="34">
        <v>285.44</v>
      </c>
      <c r="D8" s="34">
        <v>71.599999999999994</v>
      </c>
      <c r="E8" s="56"/>
      <c r="F8" s="34">
        <v>285.44</v>
      </c>
      <c r="G8" s="34">
        <v>71.599999999999994</v>
      </c>
      <c r="H8" s="67">
        <v>0</v>
      </c>
    </row>
    <row r="9" spans="1:8" s="29" customFormat="1" ht="47.25" x14ac:dyDescent="0.25">
      <c r="A9" s="27" t="s">
        <v>44</v>
      </c>
      <c r="B9" s="28" t="s">
        <v>30</v>
      </c>
      <c r="C9" s="34">
        <v>1783.4</v>
      </c>
      <c r="D9" s="34">
        <v>447.32</v>
      </c>
      <c r="E9" s="56"/>
      <c r="F9" s="34">
        <v>1783.4</v>
      </c>
      <c r="G9" s="34">
        <v>447.32</v>
      </c>
      <c r="H9" s="67">
        <v>0</v>
      </c>
    </row>
    <row r="10" spans="1:8" s="29" customFormat="1" ht="31.5" x14ac:dyDescent="0.25">
      <c r="A10" s="27" t="s">
        <v>45</v>
      </c>
      <c r="B10" s="28" t="s">
        <v>31</v>
      </c>
      <c r="C10" s="34">
        <v>94.2</v>
      </c>
      <c r="D10" s="34">
        <v>23.63</v>
      </c>
      <c r="E10" s="56"/>
      <c r="F10" s="34">
        <v>94.2</v>
      </c>
      <c r="G10" s="34">
        <v>23.63</v>
      </c>
      <c r="H10" s="67">
        <v>0</v>
      </c>
    </row>
    <row r="11" spans="1:8" s="29" customFormat="1" ht="31.5" x14ac:dyDescent="0.25">
      <c r="A11" s="27" t="s">
        <v>46</v>
      </c>
      <c r="B11" s="28" t="s">
        <v>32</v>
      </c>
      <c r="C11" s="34">
        <v>429.1</v>
      </c>
      <c r="D11" s="34">
        <v>107.62</v>
      </c>
      <c r="E11" s="56"/>
      <c r="F11" s="34">
        <v>429.1</v>
      </c>
      <c r="G11" s="34">
        <v>107.62</v>
      </c>
      <c r="H11" s="67">
        <v>0</v>
      </c>
    </row>
    <row r="12" spans="1:8" s="29" customFormat="1" x14ac:dyDescent="0.25">
      <c r="A12" s="53">
        <v>2</v>
      </c>
      <c r="B12" s="31" t="s">
        <v>33</v>
      </c>
      <c r="C12" s="35">
        <f>SUM(C13:C14)</f>
        <v>115.53</v>
      </c>
      <c r="D12" s="35">
        <f>SUM(D13:D14)</f>
        <v>28.979999999999997</v>
      </c>
      <c r="E12" s="56"/>
      <c r="F12" s="35">
        <f>SUM(F13:F14)</f>
        <v>115.53</v>
      </c>
      <c r="G12" s="35">
        <f>SUM(G13:G14)</f>
        <v>28.979999999999997</v>
      </c>
      <c r="H12" s="67">
        <v>0</v>
      </c>
    </row>
    <row r="13" spans="1:8" s="29" customFormat="1" x14ac:dyDescent="0.25">
      <c r="A13" s="27" t="s">
        <v>47</v>
      </c>
      <c r="B13" s="28" t="s">
        <v>34</v>
      </c>
      <c r="C13" s="34">
        <v>17.62</v>
      </c>
      <c r="D13" s="34">
        <v>4.42</v>
      </c>
      <c r="E13" s="56"/>
      <c r="F13" s="34">
        <v>17.62</v>
      </c>
      <c r="G13" s="34">
        <v>4.42</v>
      </c>
      <c r="H13" s="67">
        <v>0</v>
      </c>
    </row>
    <row r="14" spans="1:8" s="29" customFormat="1" x14ac:dyDescent="0.25">
      <c r="A14" s="27" t="s">
        <v>48</v>
      </c>
      <c r="B14" s="28" t="s">
        <v>49</v>
      </c>
      <c r="C14" s="34">
        <v>97.91</v>
      </c>
      <c r="D14" s="34">
        <v>24.56</v>
      </c>
      <c r="E14" s="56"/>
      <c r="F14" s="34">
        <v>97.91</v>
      </c>
      <c r="G14" s="34">
        <v>24.56</v>
      </c>
      <c r="H14" s="67">
        <v>0</v>
      </c>
    </row>
    <row r="15" spans="1:8" s="29" customFormat="1" ht="31.5" x14ac:dyDescent="0.25">
      <c r="A15" s="53">
        <v>3</v>
      </c>
      <c r="B15" s="31" t="s">
        <v>50</v>
      </c>
      <c r="C15" s="11">
        <f>C5+C12</f>
        <v>5892.09</v>
      </c>
      <c r="D15" s="35" t="s">
        <v>35</v>
      </c>
      <c r="E15" s="56"/>
      <c r="F15" s="11">
        <f>F5+F12</f>
        <v>6783.01428992</v>
      </c>
      <c r="G15" s="35" t="s">
        <v>35</v>
      </c>
      <c r="H15" s="67">
        <v>0</v>
      </c>
    </row>
    <row r="16" spans="1:8" s="29" customFormat="1" ht="31.5" x14ac:dyDescent="0.25">
      <c r="A16" s="53">
        <v>4</v>
      </c>
      <c r="B16" s="31" t="s">
        <v>36</v>
      </c>
      <c r="C16" s="35" t="s">
        <v>35</v>
      </c>
      <c r="D16" s="11">
        <f>D5+D12</f>
        <v>1477.8868378808174</v>
      </c>
      <c r="E16" s="56"/>
      <c r="F16" s="35" t="s">
        <v>35</v>
      </c>
      <c r="G16" s="11">
        <f>G5+G12</f>
        <v>1701.354235435761</v>
      </c>
      <c r="H16" s="65">
        <f>G16/D16-1</f>
        <v>0.15120738058360383</v>
      </c>
    </row>
    <row r="17" spans="1:8" s="29" customFormat="1" ht="31.5" x14ac:dyDescent="0.25">
      <c r="A17" s="53">
        <v>5</v>
      </c>
      <c r="B17" s="31" t="s">
        <v>37</v>
      </c>
      <c r="C17" s="35" t="s">
        <v>35</v>
      </c>
      <c r="D17" s="11">
        <v>1773.47</v>
      </c>
      <c r="E17" s="56"/>
      <c r="F17" s="35" t="s">
        <v>35</v>
      </c>
      <c r="G17" s="11">
        <v>2041.62</v>
      </c>
      <c r="H17" s="65">
        <f>G17/D17-1</f>
        <v>0.15120075332540162</v>
      </c>
    </row>
    <row r="18" spans="1:8" s="29" customFormat="1" ht="31.5" x14ac:dyDescent="0.25">
      <c r="A18" s="53">
        <v>6</v>
      </c>
      <c r="B18" s="31" t="s">
        <v>38</v>
      </c>
      <c r="C18" s="35">
        <v>3986.82</v>
      </c>
      <c r="D18" s="35" t="s">
        <v>35</v>
      </c>
      <c r="E18" s="56"/>
      <c r="F18" s="35">
        <v>3986.82</v>
      </c>
      <c r="G18" s="35" t="s">
        <v>35</v>
      </c>
      <c r="H18" s="68"/>
    </row>
    <row r="19" spans="1:8" s="29" customFormat="1" x14ac:dyDescent="0.25">
      <c r="A19" s="53">
        <v>7</v>
      </c>
      <c r="B19" s="32" t="s">
        <v>39</v>
      </c>
      <c r="C19" s="52" t="s">
        <v>35</v>
      </c>
      <c r="D19" s="51">
        <v>2</v>
      </c>
      <c r="E19" s="57"/>
      <c r="F19" s="52" t="s">
        <v>35</v>
      </c>
      <c r="G19" s="9">
        <v>1.7</v>
      </c>
      <c r="H19" s="68"/>
    </row>
    <row r="21" spans="1:8" x14ac:dyDescent="0.25">
      <c r="A21" s="63"/>
      <c r="B21" s="63"/>
    </row>
    <row r="22" spans="1:8" ht="15.75" customHeight="1" x14ac:dyDescent="0.25">
      <c r="A22" s="38"/>
      <c r="B22" s="70" t="s">
        <v>19</v>
      </c>
      <c r="C22" s="54"/>
      <c r="D22" s="54"/>
      <c r="E22" s="54"/>
      <c r="F22" s="54"/>
      <c r="G22" s="73" t="s">
        <v>20</v>
      </c>
      <c r="H22" s="73"/>
    </row>
    <row r="23" spans="1:8" s="23" customFormat="1" x14ac:dyDescent="0.25">
      <c r="A23" s="22"/>
      <c r="B23" s="22"/>
      <c r="C23" s="22"/>
      <c r="D23" s="22"/>
    </row>
    <row r="25" spans="1:8" x14ac:dyDescent="0.25">
      <c r="A25" s="23"/>
      <c r="B25" s="23"/>
      <c r="C25" s="23"/>
      <c r="D25" s="49"/>
    </row>
    <row r="27" spans="1:8" x14ac:dyDescent="0.25">
      <c r="A27" s="48"/>
      <c r="B27" s="48"/>
    </row>
  </sheetData>
  <mergeCells count="6">
    <mergeCell ref="A1:H1"/>
    <mergeCell ref="G22:H22"/>
    <mergeCell ref="A3:A4"/>
    <mergeCell ref="B3:B4"/>
    <mergeCell ref="C3:D3"/>
    <mergeCell ref="F3:G3"/>
  </mergeCells>
  <pageMargins left="0.7" right="0.7" top="0.75" bottom="0.75" header="0.3" footer="0.3"/>
  <pageSetup paperSize="9" scale="86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opLeftCell="A4" workbookViewId="0">
      <selection activeCell="C14" sqref="C14"/>
    </sheetView>
  </sheetViews>
  <sheetFormatPr defaultRowHeight="18.75" x14ac:dyDescent="0.25"/>
  <cols>
    <col min="1" max="1" width="26.5703125" style="19" customWidth="1"/>
    <col min="2" max="6" width="25.28515625" style="18" customWidth="1"/>
    <col min="7" max="16384" width="9.140625" style="18"/>
  </cols>
  <sheetData>
    <row r="1" spans="1:6" x14ac:dyDescent="0.25">
      <c r="A1" s="40"/>
    </row>
    <row r="2" spans="1:6" x14ac:dyDescent="0.25">
      <c r="A2" s="40"/>
    </row>
    <row r="3" spans="1:6" ht="34.5" customHeight="1" x14ac:dyDescent="0.25">
      <c r="A3" s="73" t="s">
        <v>62</v>
      </c>
      <c r="B3" s="73"/>
      <c r="C3" s="73"/>
      <c r="D3" s="73"/>
      <c r="E3" s="73"/>
      <c r="F3" s="73"/>
    </row>
    <row r="4" spans="1:6" ht="29.25" customHeight="1" x14ac:dyDescent="0.25">
      <c r="A4" s="4"/>
      <c r="B4" s="4"/>
      <c r="C4" s="4"/>
      <c r="D4" s="4"/>
      <c r="E4" s="4"/>
      <c r="F4" s="4"/>
    </row>
    <row r="5" spans="1:6" x14ac:dyDescent="0.25">
      <c r="A5" s="4"/>
      <c r="B5" s="2"/>
      <c r="C5" s="2"/>
      <c r="D5" s="2"/>
      <c r="E5" s="8"/>
      <c r="F5" s="21" t="s">
        <v>14</v>
      </c>
    </row>
    <row r="6" spans="1:6" s="19" customFormat="1" ht="47.25" x14ac:dyDescent="0.25">
      <c r="A6" s="39" t="s">
        <v>2</v>
      </c>
      <c r="B6" s="39" t="s">
        <v>13</v>
      </c>
      <c r="C6" s="39" t="s">
        <v>16</v>
      </c>
      <c r="D6" s="39" t="s">
        <v>17</v>
      </c>
      <c r="E6" s="39" t="s">
        <v>63</v>
      </c>
      <c r="F6" s="39" t="s">
        <v>18</v>
      </c>
    </row>
    <row r="7" spans="1:6" x14ac:dyDescent="0.25">
      <c r="A7" s="12" t="s">
        <v>10</v>
      </c>
      <c r="B7" s="15">
        <v>5675.64</v>
      </c>
      <c r="C7" s="15">
        <v>4742.6499999999996</v>
      </c>
      <c r="D7" s="13">
        <v>26917.55</v>
      </c>
      <c r="E7" s="45">
        <v>1.279776</v>
      </c>
      <c r="F7" s="6">
        <f>D7*E7</f>
        <v>34448.434468799998</v>
      </c>
    </row>
    <row r="8" spans="1:6" s="17" customFormat="1" x14ac:dyDescent="0.25">
      <c r="A8" s="46" t="s">
        <v>11</v>
      </c>
      <c r="B8" s="47">
        <v>1375.16</v>
      </c>
      <c r="C8" s="15">
        <v>4742.6499999999996</v>
      </c>
      <c r="D8" s="13">
        <f t="shared" ref="D8" si="0">B8*C8/1000</f>
        <v>6521.9025739999997</v>
      </c>
      <c r="E8" s="45">
        <v>1.279776</v>
      </c>
      <c r="F8" s="6">
        <f>D8*E8</f>
        <v>8346.574388543424</v>
      </c>
    </row>
    <row r="9" spans="1:6" x14ac:dyDescent="0.25">
      <c r="A9" s="12" t="s">
        <v>12</v>
      </c>
      <c r="B9" s="15">
        <v>671.44</v>
      </c>
      <c r="C9" s="15">
        <v>4742.6499999999996</v>
      </c>
      <c r="D9" s="13">
        <v>3184.42</v>
      </c>
      <c r="E9" s="45">
        <v>1.279776</v>
      </c>
      <c r="F9" s="6">
        <f>D9*E9</f>
        <v>4075.3442899200004</v>
      </c>
    </row>
    <row r="10" spans="1:6" s="19" customFormat="1" x14ac:dyDescent="0.25">
      <c r="A10" s="39" t="s">
        <v>9</v>
      </c>
      <c r="B10" s="39">
        <f>SUM(B7:B9)</f>
        <v>7722.24</v>
      </c>
      <c r="C10" s="39" t="s">
        <v>6</v>
      </c>
      <c r="D10" s="5">
        <f>SUM(D7:D9)</f>
        <v>36623.872573999994</v>
      </c>
      <c r="E10" s="39" t="s">
        <v>6</v>
      </c>
      <c r="F10" s="5">
        <f>SUM(F7:F9)</f>
        <v>46870.35314726342</v>
      </c>
    </row>
    <row r="11" spans="1:6" x14ac:dyDescent="0.25">
      <c r="A11" s="7"/>
      <c r="B11" s="8"/>
      <c r="C11" s="8"/>
      <c r="D11" s="8"/>
      <c r="E11" s="8"/>
      <c r="F11" s="2"/>
    </row>
    <row r="12" spans="1:6" ht="16.5" customHeight="1" x14ac:dyDescent="0.25">
      <c r="A12" s="74" t="s">
        <v>71</v>
      </c>
      <c r="B12" s="74"/>
      <c r="C12" s="74"/>
      <c r="D12" s="75" t="s">
        <v>70</v>
      </c>
      <c r="E12" s="75"/>
      <c r="F12" s="2"/>
    </row>
    <row r="13" spans="1:6" x14ac:dyDescent="0.25">
      <c r="A13" s="4"/>
      <c r="B13" s="2"/>
      <c r="C13" s="2"/>
      <c r="D13" s="2"/>
      <c r="E13" s="2"/>
      <c r="F13" s="2"/>
    </row>
    <row r="14" spans="1:6" s="19" customFormat="1" x14ac:dyDescent="0.25">
      <c r="A14" s="4" t="s">
        <v>19</v>
      </c>
      <c r="B14" s="4"/>
      <c r="C14" s="4"/>
      <c r="D14" s="4"/>
      <c r="E14" s="4"/>
      <c r="F14" s="4" t="s">
        <v>20</v>
      </c>
    </row>
    <row r="15" spans="1:6" x14ac:dyDescent="0.25">
      <c r="A15" s="4"/>
      <c r="B15" s="2"/>
      <c r="C15" s="2"/>
      <c r="D15" s="2"/>
      <c r="E15" s="2"/>
      <c r="F15" s="2"/>
    </row>
  </sheetData>
  <mergeCells count="3">
    <mergeCell ref="A3:F3"/>
    <mergeCell ref="A12:C12"/>
    <mergeCell ref="D12:E12"/>
  </mergeCells>
  <pageMargins left="0.7" right="0.7" top="0.75" bottom="0.75" header="0.3" footer="0.3"/>
  <pageSetup paperSize="9" scale="8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opLeftCell="A13" workbookViewId="0">
      <selection activeCell="D18" sqref="D18"/>
    </sheetView>
  </sheetViews>
  <sheetFormatPr defaultRowHeight="15.75" x14ac:dyDescent="0.25"/>
  <cols>
    <col min="1" max="1" width="11.28515625" style="22" bestFit="1" customWidth="1"/>
    <col min="2" max="2" width="46.140625" style="22" customWidth="1"/>
    <col min="3" max="4" width="19.85546875" style="22" customWidth="1"/>
    <col min="5" max="16384" width="9.140625" style="22"/>
  </cols>
  <sheetData>
    <row r="1" spans="1:4" ht="42.75" customHeight="1" x14ac:dyDescent="0.25">
      <c r="A1" s="76" t="s">
        <v>58</v>
      </c>
      <c r="B1" s="76"/>
      <c r="C1" s="76"/>
      <c r="D1" s="76"/>
    </row>
    <row r="2" spans="1:4" x14ac:dyDescent="0.25">
      <c r="D2" s="24" t="s">
        <v>14</v>
      </c>
    </row>
    <row r="3" spans="1:4" s="23" customFormat="1" ht="31.5" customHeight="1" x14ac:dyDescent="0.25">
      <c r="A3" s="77" t="s">
        <v>21</v>
      </c>
      <c r="B3" s="77" t="s">
        <v>22</v>
      </c>
      <c r="C3" s="77" t="s">
        <v>23</v>
      </c>
      <c r="D3" s="77"/>
    </row>
    <row r="4" spans="1:4" s="23" customFormat="1" x14ac:dyDescent="0.25">
      <c r="A4" s="77"/>
      <c r="B4" s="77"/>
      <c r="C4" s="41" t="s">
        <v>24</v>
      </c>
      <c r="D4" s="41" t="s">
        <v>25</v>
      </c>
    </row>
    <row r="5" spans="1:4" x14ac:dyDescent="0.25">
      <c r="A5" s="41">
        <v>1</v>
      </c>
      <c r="B5" s="25" t="s">
        <v>26</v>
      </c>
      <c r="C5" s="11">
        <f>C6+C8+C9+C10+C11</f>
        <v>56359.464468800004</v>
      </c>
      <c r="D5" s="11">
        <f>D6+D8+D9+D10+D11</f>
        <v>1672.3744913997389</v>
      </c>
    </row>
    <row r="6" spans="1:4" s="29" customFormat="1" x14ac:dyDescent="0.25">
      <c r="A6" s="27" t="s">
        <v>40</v>
      </c>
      <c r="B6" s="28" t="s">
        <v>27</v>
      </c>
      <c r="C6" s="33">
        <f>здорожчення!F7</f>
        <v>34448.434468799998</v>
      </c>
      <c r="D6" s="6">
        <f>C6/C18*1000</f>
        <v>1022.204491399739</v>
      </c>
    </row>
    <row r="7" spans="1:4" s="29" customFormat="1" x14ac:dyDescent="0.25">
      <c r="A7" s="27" t="s">
        <v>42</v>
      </c>
      <c r="B7" s="28" t="s">
        <v>28</v>
      </c>
      <c r="C7" s="33">
        <f>C6</f>
        <v>34448.434468799998</v>
      </c>
      <c r="D7" s="6">
        <f>D6</f>
        <v>1022.204491399739</v>
      </c>
    </row>
    <row r="8" spans="1:4" s="29" customFormat="1" ht="31.5" x14ac:dyDescent="0.25">
      <c r="A8" s="27" t="s">
        <v>41</v>
      </c>
      <c r="B8" s="28" t="s">
        <v>29</v>
      </c>
      <c r="C8" s="33">
        <v>2412.86</v>
      </c>
      <c r="D8" s="33">
        <v>71.599999999999994</v>
      </c>
    </row>
    <row r="9" spans="1:4" s="29" customFormat="1" ht="47.25" x14ac:dyDescent="0.25">
      <c r="A9" s="27" t="s">
        <v>44</v>
      </c>
      <c r="B9" s="28" t="s">
        <v>30</v>
      </c>
      <c r="C9" s="33">
        <v>15074.83</v>
      </c>
      <c r="D9" s="33">
        <v>447.32</v>
      </c>
    </row>
    <row r="10" spans="1:4" s="29" customFormat="1" ht="31.5" x14ac:dyDescent="0.25">
      <c r="A10" s="27" t="s">
        <v>45</v>
      </c>
      <c r="B10" s="28" t="s">
        <v>31</v>
      </c>
      <c r="C10" s="33">
        <v>796.26</v>
      </c>
      <c r="D10" s="33">
        <v>23.63</v>
      </c>
    </row>
    <row r="11" spans="1:4" s="29" customFormat="1" ht="31.5" x14ac:dyDescent="0.25">
      <c r="A11" s="27" t="s">
        <v>46</v>
      </c>
      <c r="B11" s="28" t="s">
        <v>32</v>
      </c>
      <c r="C11" s="33">
        <v>3627.08</v>
      </c>
      <c r="D11" s="33">
        <v>107.62</v>
      </c>
    </row>
    <row r="12" spans="1:4" s="29" customFormat="1" x14ac:dyDescent="0.25">
      <c r="A12" s="42">
        <v>2</v>
      </c>
      <c r="B12" s="31" t="s">
        <v>33</v>
      </c>
      <c r="C12" s="36">
        <f>SUM(C13:C14)</f>
        <v>976.57</v>
      </c>
      <c r="D12" s="36">
        <f>SUM(D13:D14)</f>
        <v>28.979999999999997</v>
      </c>
    </row>
    <row r="13" spans="1:4" s="29" customFormat="1" x14ac:dyDescent="0.25">
      <c r="A13" s="27" t="s">
        <v>47</v>
      </c>
      <c r="B13" s="28" t="s">
        <v>34</v>
      </c>
      <c r="C13" s="33">
        <v>148.97</v>
      </c>
      <c r="D13" s="33">
        <v>4.42</v>
      </c>
    </row>
    <row r="14" spans="1:4" s="29" customFormat="1" x14ac:dyDescent="0.25">
      <c r="A14" s="27" t="s">
        <v>48</v>
      </c>
      <c r="B14" s="28" t="s">
        <v>49</v>
      </c>
      <c r="C14" s="33">
        <v>827.6</v>
      </c>
      <c r="D14" s="33">
        <v>24.56</v>
      </c>
    </row>
    <row r="15" spans="1:4" s="29" customFormat="1" ht="31.5" x14ac:dyDescent="0.25">
      <c r="A15" s="42">
        <v>3</v>
      </c>
      <c r="B15" s="31" t="s">
        <v>50</v>
      </c>
      <c r="C15" s="5">
        <f>C5+C12</f>
        <v>57336.034468800004</v>
      </c>
      <c r="D15" s="36" t="s">
        <v>35</v>
      </c>
    </row>
    <row r="16" spans="1:4" s="29" customFormat="1" ht="31.5" x14ac:dyDescent="0.25">
      <c r="A16" s="42">
        <v>4</v>
      </c>
      <c r="B16" s="31" t="s">
        <v>36</v>
      </c>
      <c r="C16" s="36" t="s">
        <v>35</v>
      </c>
      <c r="D16" s="5">
        <f>D5+D12</f>
        <v>1701.3544913997389</v>
      </c>
    </row>
    <row r="17" spans="1:4" s="29" customFormat="1" ht="31.5" x14ac:dyDescent="0.25">
      <c r="A17" s="42">
        <v>5</v>
      </c>
      <c r="B17" s="31" t="s">
        <v>37</v>
      </c>
      <c r="C17" s="36" t="s">
        <v>35</v>
      </c>
      <c r="D17" s="5">
        <v>2041.62</v>
      </c>
    </row>
    <row r="18" spans="1:4" s="29" customFormat="1" ht="31.5" x14ac:dyDescent="0.25">
      <c r="A18" s="42">
        <v>6</v>
      </c>
      <c r="B18" s="31" t="s">
        <v>38</v>
      </c>
      <c r="C18" s="36">
        <v>33700.14</v>
      </c>
      <c r="D18" s="36" t="s">
        <v>35</v>
      </c>
    </row>
    <row r="19" spans="1:4" s="29" customFormat="1" x14ac:dyDescent="0.25">
      <c r="A19" s="42">
        <v>7</v>
      </c>
      <c r="B19" s="32" t="s">
        <v>39</v>
      </c>
      <c r="C19" s="36" t="s">
        <v>35</v>
      </c>
      <c r="D19" s="50">
        <v>1.7</v>
      </c>
    </row>
    <row r="23" spans="1:4" s="23" customFormat="1" x14ac:dyDescent="0.25">
      <c r="A23" s="38" t="s">
        <v>53</v>
      </c>
      <c r="D23" s="37" t="s">
        <v>54</v>
      </c>
    </row>
    <row r="26" spans="1:4" x14ac:dyDescent="0.25">
      <c r="A26" s="23" t="s">
        <v>60</v>
      </c>
      <c r="B26" s="23"/>
      <c r="C26" s="23"/>
      <c r="D26" s="49" t="s">
        <v>61</v>
      </c>
    </row>
    <row r="28" spans="1:4" x14ac:dyDescent="0.25">
      <c r="A28" s="48" t="s">
        <v>59</v>
      </c>
      <c r="B28" s="48"/>
    </row>
  </sheetData>
  <mergeCells count="4">
    <mergeCell ref="A1:D1"/>
    <mergeCell ref="A3:A4"/>
    <mergeCell ref="B3:B4"/>
    <mergeCell ref="C3:D3"/>
  </mergeCells>
  <pageMargins left="0.7" right="0.7" top="0.75" bottom="0.75" header="0.3" footer="0.3"/>
  <pageSetup paperSize="9" scale="9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workbookViewId="0">
      <selection activeCell="D18" sqref="D18"/>
    </sheetView>
  </sheetViews>
  <sheetFormatPr defaultRowHeight="15.75" x14ac:dyDescent="0.25"/>
  <cols>
    <col min="1" max="1" width="11.28515625" style="22" bestFit="1" customWidth="1"/>
    <col min="2" max="2" width="46.140625" style="22" customWidth="1"/>
    <col min="3" max="4" width="19.85546875" style="22" customWidth="1"/>
    <col min="5" max="16384" width="9.140625" style="22"/>
  </cols>
  <sheetData>
    <row r="1" spans="1:4" ht="42.75" customHeight="1" x14ac:dyDescent="0.25">
      <c r="A1" s="76" t="s">
        <v>43</v>
      </c>
      <c r="B1" s="76"/>
      <c r="C1" s="76"/>
      <c r="D1" s="76"/>
    </row>
    <row r="2" spans="1:4" x14ac:dyDescent="0.25">
      <c r="D2" s="24" t="s">
        <v>14</v>
      </c>
    </row>
    <row r="3" spans="1:4" s="23" customFormat="1" ht="31.5" customHeight="1" x14ac:dyDescent="0.25">
      <c r="A3" s="77" t="s">
        <v>21</v>
      </c>
      <c r="B3" s="77" t="s">
        <v>22</v>
      </c>
      <c r="C3" s="77" t="s">
        <v>23</v>
      </c>
      <c r="D3" s="77"/>
    </row>
    <row r="4" spans="1:4" s="23" customFormat="1" x14ac:dyDescent="0.25">
      <c r="A4" s="77"/>
      <c r="B4" s="77"/>
      <c r="C4" s="26" t="s">
        <v>24</v>
      </c>
      <c r="D4" s="26" t="s">
        <v>25</v>
      </c>
    </row>
    <row r="5" spans="1:4" x14ac:dyDescent="0.25">
      <c r="A5" s="26">
        <v>1</v>
      </c>
      <c r="B5" s="25" t="s">
        <v>26</v>
      </c>
      <c r="C5" s="11">
        <f>C6+C8+C9+C10+C11</f>
        <v>56359.464468800004</v>
      </c>
      <c r="D5" s="11">
        <f>D6+D8+D9+D10+D11</f>
        <v>1672.3744913997389</v>
      </c>
    </row>
    <row r="6" spans="1:4" s="29" customFormat="1" x14ac:dyDescent="0.25">
      <c r="A6" s="27" t="s">
        <v>40</v>
      </c>
      <c r="B6" s="28" t="s">
        <v>27</v>
      </c>
      <c r="C6" s="33">
        <f>здорожчення!F7</f>
        <v>34448.434468799998</v>
      </c>
      <c r="D6" s="6">
        <f>C6/C18*1000</f>
        <v>1022.204491399739</v>
      </c>
    </row>
    <row r="7" spans="1:4" s="29" customFormat="1" x14ac:dyDescent="0.25">
      <c r="A7" s="27" t="s">
        <v>42</v>
      </c>
      <c r="B7" s="28" t="s">
        <v>28</v>
      </c>
      <c r="C7" s="33">
        <f>C6</f>
        <v>34448.434468799998</v>
      </c>
      <c r="D7" s="6">
        <f>D6</f>
        <v>1022.204491399739</v>
      </c>
    </row>
    <row r="8" spans="1:4" s="29" customFormat="1" ht="31.5" x14ac:dyDescent="0.25">
      <c r="A8" s="27" t="s">
        <v>41</v>
      </c>
      <c r="B8" s="28" t="s">
        <v>29</v>
      </c>
      <c r="C8" s="33">
        <v>2412.86</v>
      </c>
      <c r="D8" s="33">
        <v>71.599999999999994</v>
      </c>
    </row>
    <row r="9" spans="1:4" s="29" customFormat="1" ht="47.25" x14ac:dyDescent="0.25">
      <c r="A9" s="27" t="s">
        <v>44</v>
      </c>
      <c r="B9" s="28" t="s">
        <v>30</v>
      </c>
      <c r="C9" s="33">
        <v>15074.83</v>
      </c>
      <c r="D9" s="33">
        <v>447.32</v>
      </c>
    </row>
    <row r="10" spans="1:4" s="29" customFormat="1" ht="31.5" x14ac:dyDescent="0.25">
      <c r="A10" s="27" t="s">
        <v>45</v>
      </c>
      <c r="B10" s="28" t="s">
        <v>31</v>
      </c>
      <c r="C10" s="33">
        <v>796.26</v>
      </c>
      <c r="D10" s="33">
        <v>23.63</v>
      </c>
    </row>
    <row r="11" spans="1:4" s="29" customFormat="1" ht="31.5" x14ac:dyDescent="0.25">
      <c r="A11" s="27" t="s">
        <v>46</v>
      </c>
      <c r="B11" s="28" t="s">
        <v>32</v>
      </c>
      <c r="C11" s="33">
        <v>3627.08</v>
      </c>
      <c r="D11" s="33">
        <v>107.62</v>
      </c>
    </row>
    <row r="12" spans="1:4" s="29" customFormat="1" x14ac:dyDescent="0.25">
      <c r="A12" s="30">
        <v>2</v>
      </c>
      <c r="B12" s="31" t="s">
        <v>33</v>
      </c>
      <c r="C12" s="36">
        <f>SUM(C13:C14)</f>
        <v>976.57</v>
      </c>
      <c r="D12" s="36">
        <f>SUM(D13:D14)</f>
        <v>28.979999999999997</v>
      </c>
    </row>
    <row r="13" spans="1:4" s="29" customFormat="1" x14ac:dyDescent="0.25">
      <c r="A13" s="27" t="s">
        <v>47</v>
      </c>
      <c r="B13" s="28" t="s">
        <v>34</v>
      </c>
      <c r="C13" s="33">
        <v>148.97</v>
      </c>
      <c r="D13" s="33">
        <v>4.42</v>
      </c>
    </row>
    <row r="14" spans="1:4" s="29" customFormat="1" x14ac:dyDescent="0.25">
      <c r="A14" s="27" t="s">
        <v>48</v>
      </c>
      <c r="B14" s="28" t="s">
        <v>49</v>
      </c>
      <c r="C14" s="33">
        <v>827.6</v>
      </c>
      <c r="D14" s="33">
        <v>24.56</v>
      </c>
    </row>
    <row r="15" spans="1:4" s="29" customFormat="1" ht="31.5" x14ac:dyDescent="0.25">
      <c r="A15" s="30">
        <v>3</v>
      </c>
      <c r="B15" s="31" t="s">
        <v>50</v>
      </c>
      <c r="C15" s="5">
        <f>C5+C12</f>
        <v>57336.034468800004</v>
      </c>
      <c r="D15" s="36" t="s">
        <v>35</v>
      </c>
    </row>
    <row r="16" spans="1:4" s="29" customFormat="1" ht="31.5" x14ac:dyDescent="0.25">
      <c r="A16" s="30">
        <v>4</v>
      </c>
      <c r="B16" s="31" t="s">
        <v>36</v>
      </c>
      <c r="C16" s="36" t="s">
        <v>35</v>
      </c>
      <c r="D16" s="5">
        <f>D5+D12</f>
        <v>1701.3544913997389</v>
      </c>
    </row>
    <row r="17" spans="1:4" s="29" customFormat="1" ht="31.5" x14ac:dyDescent="0.25">
      <c r="A17" s="30">
        <v>5</v>
      </c>
      <c r="B17" s="31" t="s">
        <v>37</v>
      </c>
      <c r="C17" s="36" t="s">
        <v>35</v>
      </c>
      <c r="D17" s="5">
        <v>2041.62</v>
      </c>
    </row>
    <row r="18" spans="1:4" s="29" customFormat="1" ht="31.5" x14ac:dyDescent="0.25">
      <c r="A18" s="30">
        <v>6</v>
      </c>
      <c r="B18" s="31" t="s">
        <v>38</v>
      </c>
      <c r="C18" s="36">
        <v>33700.14</v>
      </c>
      <c r="D18" s="36" t="s">
        <v>35</v>
      </c>
    </row>
    <row r="19" spans="1:4" s="29" customFormat="1" x14ac:dyDescent="0.25">
      <c r="A19" s="30">
        <v>7</v>
      </c>
      <c r="B19" s="32" t="s">
        <v>39</v>
      </c>
      <c r="C19" s="36" t="s">
        <v>35</v>
      </c>
      <c r="D19" s="50">
        <v>1.7</v>
      </c>
    </row>
    <row r="22" spans="1:4" x14ac:dyDescent="0.25">
      <c r="A22" s="38" t="s">
        <v>53</v>
      </c>
      <c r="B22" s="23"/>
      <c r="C22" s="23"/>
      <c r="D22" s="37" t="s">
        <v>54</v>
      </c>
    </row>
    <row r="23" spans="1:4" s="23" customFormat="1" x14ac:dyDescent="0.25">
      <c r="A23" s="22"/>
      <c r="B23" s="22"/>
      <c r="C23" s="22"/>
      <c r="D23" s="22"/>
    </row>
    <row r="25" spans="1:4" x14ac:dyDescent="0.25">
      <c r="A25" s="23" t="s">
        <v>60</v>
      </c>
      <c r="B25" s="23"/>
      <c r="C25" s="23"/>
      <c r="D25" s="49" t="s">
        <v>61</v>
      </c>
    </row>
    <row r="27" spans="1:4" x14ac:dyDescent="0.25">
      <c r="A27" s="48" t="s">
        <v>59</v>
      </c>
      <c r="B27" s="48"/>
    </row>
  </sheetData>
  <mergeCells count="4">
    <mergeCell ref="A1:D1"/>
    <mergeCell ref="A3:A4"/>
    <mergeCell ref="B3:B4"/>
    <mergeCell ref="C3:D3"/>
  </mergeCells>
  <pageMargins left="0.7" right="0.7" top="0.75" bottom="0.75" header="0.3" footer="0.3"/>
  <pageSetup paperSize="9" scale="90" fitToHeight="0" orientation="portrait" verticalDpi="0" r:id="rId1"/>
  <ignoredErrors>
    <ignoredError sqref="A7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workbookViewId="0">
      <selection activeCell="D17" sqref="D17"/>
    </sheetView>
  </sheetViews>
  <sheetFormatPr defaultRowHeight="15.75" x14ac:dyDescent="0.25"/>
  <cols>
    <col min="1" max="1" width="11.28515625" style="22" bestFit="1" customWidth="1"/>
    <col min="2" max="2" width="46.140625" style="22" customWidth="1"/>
    <col min="3" max="4" width="19.85546875" style="22" customWidth="1"/>
    <col min="5" max="16384" width="9.140625" style="22"/>
  </cols>
  <sheetData>
    <row r="1" spans="1:4" ht="42.75" customHeight="1" x14ac:dyDescent="0.25">
      <c r="A1" s="76" t="s">
        <v>43</v>
      </c>
      <c r="B1" s="76"/>
      <c r="C1" s="76"/>
      <c r="D1" s="76"/>
    </row>
    <row r="2" spans="1:4" x14ac:dyDescent="0.25">
      <c r="D2" s="24" t="s">
        <v>14</v>
      </c>
    </row>
    <row r="3" spans="1:4" s="23" customFormat="1" ht="31.5" customHeight="1" x14ac:dyDescent="0.25">
      <c r="A3" s="77" t="s">
        <v>21</v>
      </c>
      <c r="B3" s="77" t="s">
        <v>22</v>
      </c>
      <c r="C3" s="78" t="s">
        <v>51</v>
      </c>
      <c r="D3" s="78"/>
    </row>
    <row r="4" spans="1:4" s="23" customFormat="1" x14ac:dyDescent="0.25">
      <c r="A4" s="77"/>
      <c r="B4" s="77"/>
      <c r="C4" s="30" t="s">
        <v>24</v>
      </c>
      <c r="D4" s="30" t="s">
        <v>25</v>
      </c>
    </row>
    <row r="5" spans="1:4" x14ac:dyDescent="0.25">
      <c r="A5" s="26">
        <v>1</v>
      </c>
      <c r="B5" s="25" t="s">
        <v>26</v>
      </c>
      <c r="C5" s="11">
        <f>C6+C8+C9+C10+C11</f>
        <v>13655.424388543424</v>
      </c>
      <c r="D5" s="11">
        <f>D6+D8+D9+D10+D11</f>
        <v>1672.37</v>
      </c>
    </row>
    <row r="6" spans="1:4" s="29" customFormat="1" x14ac:dyDescent="0.25">
      <c r="A6" s="27" t="s">
        <v>40</v>
      </c>
      <c r="B6" s="28" t="s">
        <v>27</v>
      </c>
      <c r="C6" s="34">
        <f>здорожчення!F8</f>
        <v>8346.574388543424</v>
      </c>
      <c r="D6" s="10">
        <v>1022.2</v>
      </c>
    </row>
    <row r="7" spans="1:4" s="29" customFormat="1" x14ac:dyDescent="0.25">
      <c r="A7" s="27" t="s">
        <v>42</v>
      </c>
      <c r="B7" s="28" t="s">
        <v>28</v>
      </c>
      <c r="C7" s="34">
        <f>C6</f>
        <v>8346.574388543424</v>
      </c>
      <c r="D7" s="10">
        <f>D6</f>
        <v>1022.2</v>
      </c>
    </row>
    <row r="8" spans="1:4" s="29" customFormat="1" ht="31.5" x14ac:dyDescent="0.25">
      <c r="A8" s="27" t="s">
        <v>41</v>
      </c>
      <c r="B8" s="28" t="s">
        <v>29</v>
      </c>
      <c r="C8" s="34">
        <v>584.62</v>
      </c>
      <c r="D8" s="34">
        <v>71.599999999999994</v>
      </c>
    </row>
    <row r="9" spans="1:4" s="29" customFormat="1" ht="47.25" x14ac:dyDescent="0.25">
      <c r="A9" s="27" t="s">
        <v>44</v>
      </c>
      <c r="B9" s="28" t="s">
        <v>30</v>
      </c>
      <c r="C9" s="34">
        <v>3652.5</v>
      </c>
      <c r="D9" s="34">
        <v>447.32</v>
      </c>
    </row>
    <row r="10" spans="1:4" s="29" customFormat="1" ht="31.5" x14ac:dyDescent="0.25">
      <c r="A10" s="27" t="s">
        <v>45</v>
      </c>
      <c r="B10" s="28" t="s">
        <v>31</v>
      </c>
      <c r="C10" s="34">
        <v>192.92</v>
      </c>
      <c r="D10" s="34">
        <v>23.63</v>
      </c>
    </row>
    <row r="11" spans="1:4" s="29" customFormat="1" ht="31.5" x14ac:dyDescent="0.25">
      <c r="A11" s="27" t="s">
        <v>46</v>
      </c>
      <c r="B11" s="28" t="s">
        <v>32</v>
      </c>
      <c r="C11" s="34">
        <v>878.81</v>
      </c>
      <c r="D11" s="34">
        <v>107.62</v>
      </c>
    </row>
    <row r="12" spans="1:4" s="29" customFormat="1" x14ac:dyDescent="0.25">
      <c r="A12" s="30">
        <v>2</v>
      </c>
      <c r="B12" s="31" t="s">
        <v>33</v>
      </c>
      <c r="C12" s="35">
        <f>SUM(C13:C14)</f>
        <v>236.62</v>
      </c>
      <c r="D12" s="35">
        <f>SUM(D13:D14)</f>
        <v>28.979999999999997</v>
      </c>
    </row>
    <row r="13" spans="1:4" s="29" customFormat="1" x14ac:dyDescent="0.25">
      <c r="A13" s="27" t="s">
        <v>47</v>
      </c>
      <c r="B13" s="28" t="s">
        <v>34</v>
      </c>
      <c r="C13" s="34">
        <v>36.090000000000003</v>
      </c>
      <c r="D13" s="34">
        <v>4.42</v>
      </c>
    </row>
    <row r="14" spans="1:4" s="29" customFormat="1" x14ac:dyDescent="0.25">
      <c r="A14" s="27" t="s">
        <v>48</v>
      </c>
      <c r="B14" s="28" t="s">
        <v>49</v>
      </c>
      <c r="C14" s="34">
        <v>200.53</v>
      </c>
      <c r="D14" s="34">
        <v>24.56</v>
      </c>
    </row>
    <row r="15" spans="1:4" s="29" customFormat="1" ht="31.5" x14ac:dyDescent="0.25">
      <c r="A15" s="30">
        <v>3</v>
      </c>
      <c r="B15" s="31" t="s">
        <v>50</v>
      </c>
      <c r="C15" s="11">
        <f>C5+C12</f>
        <v>13892.044388543425</v>
      </c>
      <c r="D15" s="35" t="s">
        <v>35</v>
      </c>
    </row>
    <row r="16" spans="1:4" s="29" customFormat="1" ht="31.5" x14ac:dyDescent="0.25">
      <c r="A16" s="30">
        <v>4</v>
      </c>
      <c r="B16" s="31" t="s">
        <v>36</v>
      </c>
      <c r="C16" s="35" t="s">
        <v>35</v>
      </c>
      <c r="D16" s="11">
        <f>D5+D12</f>
        <v>1701.35</v>
      </c>
    </row>
    <row r="17" spans="1:4" s="29" customFormat="1" ht="31.5" x14ac:dyDescent="0.25">
      <c r="A17" s="30">
        <v>5</v>
      </c>
      <c r="B17" s="31" t="s">
        <v>37</v>
      </c>
      <c r="C17" s="35" t="s">
        <v>35</v>
      </c>
      <c r="D17" s="11">
        <f>D16*1.2</f>
        <v>2041.62</v>
      </c>
    </row>
    <row r="18" spans="1:4" s="29" customFormat="1" ht="31.5" x14ac:dyDescent="0.25">
      <c r="A18" s="30">
        <v>6</v>
      </c>
      <c r="B18" s="31" t="s">
        <v>38</v>
      </c>
      <c r="C18" s="35">
        <v>8165.26</v>
      </c>
      <c r="D18" s="35" t="s">
        <v>35</v>
      </c>
    </row>
    <row r="19" spans="1:4" s="29" customFormat="1" x14ac:dyDescent="0.25">
      <c r="A19" s="30">
        <v>7</v>
      </c>
      <c r="B19" s="32" t="s">
        <v>39</v>
      </c>
      <c r="C19" s="35" t="s">
        <v>35</v>
      </c>
      <c r="D19" s="51">
        <v>1.7</v>
      </c>
    </row>
    <row r="22" spans="1:4" x14ac:dyDescent="0.25">
      <c r="A22" s="38" t="s">
        <v>53</v>
      </c>
      <c r="B22" s="23"/>
      <c r="C22" s="23"/>
      <c r="D22" s="37" t="s">
        <v>54</v>
      </c>
    </row>
    <row r="23" spans="1:4" s="23" customFormat="1" x14ac:dyDescent="0.25">
      <c r="A23" s="22"/>
      <c r="B23" s="22"/>
      <c r="C23" s="22"/>
      <c r="D23" s="22"/>
    </row>
    <row r="25" spans="1:4" x14ac:dyDescent="0.25">
      <c r="A25" s="23" t="s">
        <v>60</v>
      </c>
      <c r="B25" s="23"/>
      <c r="C25" s="23"/>
      <c r="D25" s="49" t="s">
        <v>61</v>
      </c>
    </row>
    <row r="27" spans="1:4" x14ac:dyDescent="0.25">
      <c r="A27" s="48" t="s">
        <v>59</v>
      </c>
      <c r="B27" s="48"/>
    </row>
  </sheetData>
  <mergeCells count="4">
    <mergeCell ref="A1:D1"/>
    <mergeCell ref="A3:A4"/>
    <mergeCell ref="B3:B4"/>
    <mergeCell ref="C3:D3"/>
  </mergeCells>
  <pageMargins left="0.7" right="0.7" top="0.75" bottom="0.75" header="0.3" footer="0.3"/>
  <pageSetup paperSize="9" scale="90" fitToHeight="0" orientation="portrait" verticalDpi="0" r:id="rId1"/>
  <ignoredErrors>
    <ignoredError sqref="A7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opLeftCell="A7" workbookViewId="0">
      <selection activeCell="G17" sqref="G17"/>
    </sheetView>
  </sheetViews>
  <sheetFormatPr defaultRowHeight="15.75" x14ac:dyDescent="0.25"/>
  <cols>
    <col min="1" max="1" width="11.28515625" style="22" bestFit="1" customWidth="1"/>
    <col min="2" max="2" width="46.140625" style="22" customWidth="1"/>
    <col min="3" max="4" width="19.85546875" style="22" customWidth="1"/>
    <col min="5" max="16384" width="9.140625" style="22"/>
  </cols>
  <sheetData>
    <row r="1" spans="1:4" ht="42.75" customHeight="1" x14ac:dyDescent="0.25">
      <c r="A1" s="76" t="s">
        <v>43</v>
      </c>
      <c r="B1" s="76"/>
      <c r="C1" s="76"/>
      <c r="D1" s="76"/>
    </row>
    <row r="2" spans="1:4" x14ac:dyDescent="0.25">
      <c r="D2" s="24" t="s">
        <v>14</v>
      </c>
    </row>
    <row r="3" spans="1:4" s="23" customFormat="1" ht="31.5" customHeight="1" x14ac:dyDescent="0.25">
      <c r="A3" s="77" t="s">
        <v>21</v>
      </c>
      <c r="B3" s="77" t="s">
        <v>22</v>
      </c>
      <c r="C3" s="78" t="s">
        <v>52</v>
      </c>
      <c r="D3" s="78"/>
    </row>
    <row r="4" spans="1:4" s="23" customFormat="1" x14ac:dyDescent="0.25">
      <c r="A4" s="77"/>
      <c r="B4" s="77"/>
      <c r="C4" s="30" t="s">
        <v>24</v>
      </c>
      <c r="D4" s="30" t="s">
        <v>25</v>
      </c>
    </row>
    <row r="5" spans="1:4" x14ac:dyDescent="0.25">
      <c r="A5" s="26">
        <v>1</v>
      </c>
      <c r="B5" s="25" t="s">
        <v>26</v>
      </c>
      <c r="C5" s="35">
        <f>C6+C8+C9+C10+C11</f>
        <v>6667.4842899200003</v>
      </c>
      <c r="D5" s="35">
        <f>D6+D8+D9+D10+D11</f>
        <v>1672.374235435761</v>
      </c>
    </row>
    <row r="6" spans="1:4" s="29" customFormat="1" x14ac:dyDescent="0.25">
      <c r="A6" s="27" t="s">
        <v>40</v>
      </c>
      <c r="B6" s="28" t="s">
        <v>27</v>
      </c>
      <c r="C6" s="34">
        <f>здорожчення!F9</f>
        <v>4075.3442899200004</v>
      </c>
      <c r="D6" s="34">
        <f>C6/C18*1000</f>
        <v>1022.2042354357608</v>
      </c>
    </row>
    <row r="7" spans="1:4" s="29" customFormat="1" x14ac:dyDescent="0.25">
      <c r="A7" s="27" t="s">
        <v>42</v>
      </c>
      <c r="B7" s="28" t="s">
        <v>28</v>
      </c>
      <c r="C7" s="10">
        <f>C6</f>
        <v>4075.3442899200004</v>
      </c>
      <c r="D7" s="10">
        <f>D6</f>
        <v>1022.2042354357608</v>
      </c>
    </row>
    <row r="8" spans="1:4" s="29" customFormat="1" ht="31.5" x14ac:dyDescent="0.25">
      <c r="A8" s="27" t="s">
        <v>41</v>
      </c>
      <c r="B8" s="28" t="s">
        <v>29</v>
      </c>
      <c r="C8" s="34">
        <v>285.44</v>
      </c>
      <c r="D8" s="34">
        <v>71.599999999999994</v>
      </c>
    </row>
    <row r="9" spans="1:4" s="29" customFormat="1" ht="47.25" x14ac:dyDescent="0.25">
      <c r="A9" s="27" t="s">
        <v>44</v>
      </c>
      <c r="B9" s="28" t="s">
        <v>30</v>
      </c>
      <c r="C9" s="34">
        <v>1783.4</v>
      </c>
      <c r="D9" s="34">
        <v>447.32</v>
      </c>
    </row>
    <row r="10" spans="1:4" s="29" customFormat="1" ht="31.5" x14ac:dyDescent="0.25">
      <c r="A10" s="27" t="s">
        <v>45</v>
      </c>
      <c r="B10" s="28" t="s">
        <v>31</v>
      </c>
      <c r="C10" s="34">
        <v>94.2</v>
      </c>
      <c r="D10" s="34">
        <v>23.63</v>
      </c>
    </row>
    <row r="11" spans="1:4" s="29" customFormat="1" ht="31.5" x14ac:dyDescent="0.25">
      <c r="A11" s="27" t="s">
        <v>46</v>
      </c>
      <c r="B11" s="28" t="s">
        <v>32</v>
      </c>
      <c r="C11" s="34">
        <v>429.1</v>
      </c>
      <c r="D11" s="34">
        <v>107.62</v>
      </c>
    </row>
    <row r="12" spans="1:4" s="29" customFormat="1" x14ac:dyDescent="0.25">
      <c r="A12" s="30">
        <v>2</v>
      </c>
      <c r="B12" s="31" t="s">
        <v>33</v>
      </c>
      <c r="C12" s="35">
        <f>SUM(C13:C14)</f>
        <v>115.53</v>
      </c>
      <c r="D12" s="35">
        <f>SUM(D13:D14)</f>
        <v>28.979999999999997</v>
      </c>
    </row>
    <row r="13" spans="1:4" s="29" customFormat="1" x14ac:dyDescent="0.25">
      <c r="A13" s="27" t="s">
        <v>47</v>
      </c>
      <c r="B13" s="28" t="s">
        <v>34</v>
      </c>
      <c r="C13" s="34">
        <v>17.62</v>
      </c>
      <c r="D13" s="34">
        <v>4.42</v>
      </c>
    </row>
    <row r="14" spans="1:4" s="29" customFormat="1" x14ac:dyDescent="0.25">
      <c r="A14" s="27" t="s">
        <v>48</v>
      </c>
      <c r="B14" s="28" t="s">
        <v>49</v>
      </c>
      <c r="C14" s="34">
        <v>97.91</v>
      </c>
      <c r="D14" s="34">
        <v>24.56</v>
      </c>
    </row>
    <row r="15" spans="1:4" s="29" customFormat="1" ht="31.5" x14ac:dyDescent="0.25">
      <c r="A15" s="30">
        <v>3</v>
      </c>
      <c r="B15" s="31" t="s">
        <v>50</v>
      </c>
      <c r="C15" s="11">
        <f>C5+C12</f>
        <v>6783.01428992</v>
      </c>
      <c r="D15" s="35" t="s">
        <v>35</v>
      </c>
    </row>
    <row r="16" spans="1:4" s="29" customFormat="1" ht="31.5" x14ac:dyDescent="0.25">
      <c r="A16" s="30">
        <v>4</v>
      </c>
      <c r="B16" s="31" t="s">
        <v>36</v>
      </c>
      <c r="C16" s="35" t="s">
        <v>35</v>
      </c>
      <c r="D16" s="11">
        <f>D5+D12</f>
        <v>1701.354235435761</v>
      </c>
    </row>
    <row r="17" spans="1:4" s="29" customFormat="1" ht="31.5" x14ac:dyDescent="0.25">
      <c r="A17" s="30">
        <v>5</v>
      </c>
      <c r="B17" s="31" t="s">
        <v>37</v>
      </c>
      <c r="C17" s="35" t="s">
        <v>35</v>
      </c>
      <c r="D17" s="11">
        <v>2041.62</v>
      </c>
    </row>
    <row r="18" spans="1:4" s="29" customFormat="1" ht="31.5" x14ac:dyDescent="0.25">
      <c r="A18" s="30">
        <v>6</v>
      </c>
      <c r="B18" s="31" t="s">
        <v>38</v>
      </c>
      <c r="C18" s="35">
        <v>3986.82</v>
      </c>
      <c r="D18" s="35" t="s">
        <v>35</v>
      </c>
    </row>
    <row r="19" spans="1:4" s="29" customFormat="1" x14ac:dyDescent="0.25">
      <c r="A19" s="30">
        <v>7</v>
      </c>
      <c r="B19" s="32" t="s">
        <v>39</v>
      </c>
      <c r="C19" s="26" t="s">
        <v>35</v>
      </c>
      <c r="D19" s="9">
        <v>1.7</v>
      </c>
    </row>
    <row r="22" spans="1:4" x14ac:dyDescent="0.25">
      <c r="A22" s="38" t="s">
        <v>53</v>
      </c>
      <c r="B22" s="23"/>
      <c r="C22" s="23"/>
      <c r="D22" s="37" t="s">
        <v>54</v>
      </c>
    </row>
    <row r="23" spans="1:4" s="23" customFormat="1" x14ac:dyDescent="0.25">
      <c r="A23" s="22"/>
      <c r="B23" s="22"/>
      <c r="C23" s="22"/>
      <c r="D23" s="22"/>
    </row>
    <row r="25" spans="1:4" x14ac:dyDescent="0.25">
      <c r="A25" s="23" t="s">
        <v>60</v>
      </c>
      <c r="B25" s="23"/>
      <c r="C25" s="23"/>
      <c r="D25" s="49" t="s">
        <v>61</v>
      </c>
    </row>
    <row r="27" spans="1:4" x14ac:dyDescent="0.25">
      <c r="A27" s="48" t="s">
        <v>59</v>
      </c>
      <c r="B27" s="48"/>
    </row>
  </sheetData>
  <mergeCells count="4">
    <mergeCell ref="A1:D1"/>
    <mergeCell ref="A3:A4"/>
    <mergeCell ref="B3:B4"/>
    <mergeCell ref="C3:D3"/>
  </mergeCells>
  <pageMargins left="0.7" right="0.7" top="0.75" bottom="0.75" header="0.3" footer="0.3"/>
  <pageSetup paperSize="9" scale="90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workbookViewId="0">
      <selection activeCell="G18" sqref="G18"/>
    </sheetView>
  </sheetViews>
  <sheetFormatPr defaultRowHeight="15.75" x14ac:dyDescent="0.25"/>
  <cols>
    <col min="1" max="1" width="11.28515625" style="22" bestFit="1" customWidth="1"/>
    <col min="2" max="2" width="46.140625" style="22" customWidth="1"/>
    <col min="3" max="4" width="19.85546875" style="22" customWidth="1"/>
    <col min="5" max="5" width="15.140625" style="22" customWidth="1"/>
    <col min="6" max="6" width="16.42578125" style="22" customWidth="1"/>
    <col min="7" max="7" width="16" style="22" customWidth="1"/>
    <col min="8" max="8" width="11" style="22" customWidth="1"/>
    <col min="9" max="16384" width="9.140625" style="22"/>
  </cols>
  <sheetData>
    <row r="1" spans="1:8" ht="42.75" customHeight="1" x14ac:dyDescent="0.25">
      <c r="A1" s="76" t="s">
        <v>66</v>
      </c>
      <c r="B1" s="76"/>
      <c r="C1" s="76"/>
      <c r="D1" s="76"/>
      <c r="E1" s="76"/>
      <c r="F1" s="76"/>
      <c r="G1" s="76"/>
      <c r="H1" s="76"/>
    </row>
    <row r="2" spans="1:8" x14ac:dyDescent="0.25">
      <c r="H2" s="24" t="s">
        <v>14</v>
      </c>
    </row>
    <row r="3" spans="1:8" s="23" customFormat="1" ht="51.75" customHeight="1" x14ac:dyDescent="0.25">
      <c r="A3" s="79" t="s">
        <v>21</v>
      </c>
      <c r="B3" s="79" t="s">
        <v>22</v>
      </c>
      <c r="C3" s="79" t="s">
        <v>23</v>
      </c>
      <c r="D3" s="79"/>
      <c r="E3" s="59" t="s">
        <v>64</v>
      </c>
      <c r="F3" s="79" t="s">
        <v>23</v>
      </c>
      <c r="G3" s="79"/>
      <c r="H3" s="62" t="s">
        <v>65</v>
      </c>
    </row>
    <row r="4" spans="1:8" s="23" customFormat="1" x14ac:dyDescent="0.25">
      <c r="A4" s="79"/>
      <c r="B4" s="79"/>
      <c r="C4" s="60" t="s">
        <v>24</v>
      </c>
      <c r="D4" s="60" t="s">
        <v>25</v>
      </c>
      <c r="E4" s="61"/>
      <c r="F4" s="60" t="s">
        <v>24</v>
      </c>
      <c r="G4" s="60" t="s">
        <v>25</v>
      </c>
      <c r="H4" s="60" t="s">
        <v>25</v>
      </c>
    </row>
    <row r="5" spans="1:8" x14ac:dyDescent="0.25">
      <c r="A5" s="52">
        <v>1</v>
      </c>
      <c r="B5" s="25" t="s">
        <v>26</v>
      </c>
      <c r="C5" s="11">
        <f>C6+C8+C9+C10+C11</f>
        <v>48828.58</v>
      </c>
      <c r="D5" s="11">
        <f>D6+D8+D9+D10+D11</f>
        <v>1448.9070378876768</v>
      </c>
      <c r="E5" s="55"/>
      <c r="F5" s="11">
        <f>F6+F8+F9+F10+F11</f>
        <v>56359.464468800004</v>
      </c>
      <c r="G5" s="11">
        <f>G6+G8+G9+G10+G11</f>
        <v>1672.3744913997389</v>
      </c>
      <c r="H5" s="66">
        <f>G5/D5-1</f>
        <v>0.15423173997266892</v>
      </c>
    </row>
    <row r="6" spans="1:8" s="29" customFormat="1" x14ac:dyDescent="0.25">
      <c r="A6" s="27" t="s">
        <v>40</v>
      </c>
      <c r="B6" s="28" t="s">
        <v>27</v>
      </c>
      <c r="C6" s="33">
        <v>26917.55</v>
      </c>
      <c r="D6" s="6">
        <f>C6/C18*1000</f>
        <v>798.73703788767648</v>
      </c>
      <c r="E6" s="58">
        <v>1.279776</v>
      </c>
      <c r="F6" s="33">
        <f>C6*E6</f>
        <v>34448.434468799998</v>
      </c>
      <c r="G6" s="6">
        <f>F6/F18*1000</f>
        <v>1022.204491399739</v>
      </c>
      <c r="H6" s="64">
        <f>F6/C6-1</f>
        <v>0.27977600000000002</v>
      </c>
    </row>
    <row r="7" spans="1:8" s="29" customFormat="1" x14ac:dyDescent="0.25">
      <c r="A7" s="27" t="s">
        <v>42</v>
      </c>
      <c r="B7" s="28" t="s">
        <v>28</v>
      </c>
      <c r="C7" s="33">
        <f>C6</f>
        <v>26917.55</v>
      </c>
      <c r="D7" s="6">
        <f>D6</f>
        <v>798.73703788767648</v>
      </c>
      <c r="E7" s="56"/>
      <c r="F7" s="33">
        <f>F6</f>
        <v>34448.434468799998</v>
      </c>
      <c r="G7" s="6">
        <f>G6</f>
        <v>1022.204491399739</v>
      </c>
      <c r="H7" s="64">
        <f>F7/C7-1</f>
        <v>0.27977600000000002</v>
      </c>
    </row>
    <row r="8" spans="1:8" s="29" customFormat="1" ht="31.5" x14ac:dyDescent="0.25">
      <c r="A8" s="27" t="s">
        <v>41</v>
      </c>
      <c r="B8" s="28" t="s">
        <v>29</v>
      </c>
      <c r="C8" s="33">
        <v>2412.86</v>
      </c>
      <c r="D8" s="33">
        <v>71.599999999999994</v>
      </c>
      <c r="E8" s="56"/>
      <c r="F8" s="33">
        <v>2412.86</v>
      </c>
      <c r="G8" s="33">
        <v>71.599999999999994</v>
      </c>
      <c r="H8" s="67">
        <v>0</v>
      </c>
    </row>
    <row r="9" spans="1:8" s="29" customFormat="1" ht="47.25" x14ac:dyDescent="0.25">
      <c r="A9" s="27" t="s">
        <v>44</v>
      </c>
      <c r="B9" s="28" t="s">
        <v>30</v>
      </c>
      <c r="C9" s="33">
        <v>15074.83</v>
      </c>
      <c r="D9" s="33">
        <v>447.32</v>
      </c>
      <c r="E9" s="56"/>
      <c r="F9" s="33">
        <v>15074.83</v>
      </c>
      <c r="G9" s="33">
        <v>447.32</v>
      </c>
      <c r="H9" s="67">
        <v>0</v>
      </c>
    </row>
    <row r="10" spans="1:8" s="29" customFormat="1" ht="31.5" x14ac:dyDescent="0.25">
      <c r="A10" s="27" t="s">
        <v>45</v>
      </c>
      <c r="B10" s="28" t="s">
        <v>31</v>
      </c>
      <c r="C10" s="33">
        <v>796.26</v>
      </c>
      <c r="D10" s="33">
        <v>23.63</v>
      </c>
      <c r="E10" s="56"/>
      <c r="F10" s="33">
        <v>796.26</v>
      </c>
      <c r="G10" s="33">
        <v>23.63</v>
      </c>
      <c r="H10" s="67">
        <v>0</v>
      </c>
    </row>
    <row r="11" spans="1:8" s="29" customFormat="1" ht="31.5" x14ac:dyDescent="0.25">
      <c r="A11" s="27" t="s">
        <v>46</v>
      </c>
      <c r="B11" s="28" t="s">
        <v>32</v>
      </c>
      <c r="C11" s="33">
        <v>3627.08</v>
      </c>
      <c r="D11" s="33">
        <v>107.62</v>
      </c>
      <c r="E11" s="56"/>
      <c r="F11" s="33">
        <v>3627.08</v>
      </c>
      <c r="G11" s="33">
        <v>107.62</v>
      </c>
      <c r="H11" s="67">
        <v>0</v>
      </c>
    </row>
    <row r="12" spans="1:8" s="29" customFormat="1" x14ac:dyDescent="0.25">
      <c r="A12" s="53">
        <v>2</v>
      </c>
      <c r="B12" s="31" t="s">
        <v>33</v>
      </c>
      <c r="C12" s="36">
        <f>SUM(C13:C14)</f>
        <v>976.57</v>
      </c>
      <c r="D12" s="36">
        <f>SUM(D13:D14)</f>
        <v>28.979999999999997</v>
      </c>
      <c r="E12" s="56"/>
      <c r="F12" s="36">
        <f>SUM(F13:F14)</f>
        <v>976.57</v>
      </c>
      <c r="G12" s="36">
        <f>SUM(G13:G14)</f>
        <v>28.979999999999997</v>
      </c>
      <c r="H12" s="67">
        <v>0</v>
      </c>
    </row>
    <row r="13" spans="1:8" s="29" customFormat="1" x14ac:dyDescent="0.25">
      <c r="A13" s="27" t="s">
        <v>47</v>
      </c>
      <c r="B13" s="28" t="s">
        <v>34</v>
      </c>
      <c r="C13" s="33">
        <v>148.97</v>
      </c>
      <c r="D13" s="33">
        <v>4.42</v>
      </c>
      <c r="E13" s="56"/>
      <c r="F13" s="33">
        <v>148.97</v>
      </c>
      <c r="G13" s="33">
        <v>4.42</v>
      </c>
      <c r="H13" s="67">
        <v>0</v>
      </c>
    </row>
    <row r="14" spans="1:8" s="29" customFormat="1" x14ac:dyDescent="0.25">
      <c r="A14" s="27" t="s">
        <v>48</v>
      </c>
      <c r="B14" s="28" t="s">
        <v>49</v>
      </c>
      <c r="C14" s="33">
        <v>827.6</v>
      </c>
      <c r="D14" s="33">
        <v>24.56</v>
      </c>
      <c r="E14" s="56"/>
      <c r="F14" s="33">
        <v>827.6</v>
      </c>
      <c r="G14" s="33">
        <v>24.56</v>
      </c>
      <c r="H14" s="67">
        <v>0</v>
      </c>
    </row>
    <row r="15" spans="1:8" s="29" customFormat="1" ht="31.5" x14ac:dyDescent="0.25">
      <c r="A15" s="53">
        <v>3</v>
      </c>
      <c r="B15" s="31" t="s">
        <v>50</v>
      </c>
      <c r="C15" s="5">
        <f>C5+C12</f>
        <v>49805.15</v>
      </c>
      <c r="D15" s="36" t="s">
        <v>35</v>
      </c>
      <c r="E15" s="56"/>
      <c r="F15" s="5">
        <f>F5+F12</f>
        <v>57336.034468800004</v>
      </c>
      <c r="G15" s="36" t="s">
        <v>35</v>
      </c>
      <c r="H15" s="67">
        <v>0</v>
      </c>
    </row>
    <row r="16" spans="1:8" s="29" customFormat="1" ht="31.5" x14ac:dyDescent="0.25">
      <c r="A16" s="53">
        <v>4</v>
      </c>
      <c r="B16" s="31" t="s">
        <v>36</v>
      </c>
      <c r="C16" s="36" t="s">
        <v>35</v>
      </c>
      <c r="D16" s="5">
        <f>D5+D12</f>
        <v>1477.8870378876768</v>
      </c>
      <c r="E16" s="56"/>
      <c r="F16" s="36" t="s">
        <v>35</v>
      </c>
      <c r="G16" s="5">
        <f>G5+G12</f>
        <v>1701.3544913997389</v>
      </c>
      <c r="H16" s="65">
        <f>G16/D16-1</f>
        <v>0.15120739798317806</v>
      </c>
    </row>
    <row r="17" spans="1:8" s="29" customFormat="1" ht="31.5" x14ac:dyDescent="0.25">
      <c r="A17" s="53">
        <v>5</v>
      </c>
      <c r="B17" s="31" t="s">
        <v>37</v>
      </c>
      <c r="C17" s="36" t="s">
        <v>35</v>
      </c>
      <c r="D17" s="5">
        <v>1773.47</v>
      </c>
      <c r="E17" s="56"/>
      <c r="F17" s="36" t="s">
        <v>35</v>
      </c>
      <c r="G17" s="5">
        <v>2041.62</v>
      </c>
      <c r="H17" s="65">
        <f>G17/D17-1</f>
        <v>0.15120075332540162</v>
      </c>
    </row>
    <row r="18" spans="1:8" s="29" customFormat="1" ht="31.5" x14ac:dyDescent="0.25">
      <c r="A18" s="53">
        <v>6</v>
      </c>
      <c r="B18" s="31" t="s">
        <v>38</v>
      </c>
      <c r="C18" s="36">
        <v>33700.14</v>
      </c>
      <c r="D18" s="36" t="s">
        <v>35</v>
      </c>
      <c r="E18" s="56"/>
      <c r="F18" s="36">
        <v>33700.14</v>
      </c>
      <c r="G18" s="36" t="s">
        <v>35</v>
      </c>
      <c r="H18" s="68"/>
    </row>
    <row r="19" spans="1:8" s="29" customFormat="1" x14ac:dyDescent="0.25">
      <c r="A19" s="53">
        <v>7</v>
      </c>
      <c r="B19" s="32" t="s">
        <v>39</v>
      </c>
      <c r="C19" s="36" t="s">
        <v>35</v>
      </c>
      <c r="D19" s="50">
        <v>2</v>
      </c>
      <c r="E19" s="57"/>
      <c r="F19" s="36" t="s">
        <v>35</v>
      </c>
      <c r="G19" s="50">
        <v>1.7</v>
      </c>
      <c r="H19" s="68"/>
    </row>
    <row r="21" spans="1:8" x14ac:dyDescent="0.25">
      <c r="A21" s="63"/>
      <c r="B21" s="63"/>
    </row>
    <row r="22" spans="1:8" ht="31.5" customHeight="1" x14ac:dyDescent="0.25">
      <c r="B22" s="70" t="s">
        <v>19</v>
      </c>
      <c r="C22" s="54"/>
      <c r="D22" s="54"/>
      <c r="E22" s="54"/>
      <c r="F22" s="54"/>
      <c r="G22" s="73" t="s">
        <v>20</v>
      </c>
      <c r="H22" s="73"/>
    </row>
    <row r="23" spans="1:8" s="23" customFormat="1" x14ac:dyDescent="0.25">
      <c r="A23" s="38"/>
      <c r="D23" s="37"/>
    </row>
    <row r="26" spans="1:8" x14ac:dyDescent="0.25">
      <c r="A26" s="23"/>
      <c r="B26" s="23"/>
      <c r="C26" s="23"/>
      <c r="D26" s="49"/>
    </row>
    <row r="28" spans="1:8" x14ac:dyDescent="0.25">
      <c r="A28" s="48"/>
      <c r="B28" s="48"/>
    </row>
  </sheetData>
  <mergeCells count="6">
    <mergeCell ref="A1:H1"/>
    <mergeCell ref="G22:H22"/>
    <mergeCell ref="A3:A4"/>
    <mergeCell ref="B3:B4"/>
    <mergeCell ref="C3:D3"/>
    <mergeCell ref="F3:G3"/>
  </mergeCells>
  <pageMargins left="0.7" right="0.7" top="0.75" bottom="0.75" header="0.3" footer="0.3"/>
  <pageSetup paperSize="9" scale="84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opLeftCell="A6" workbookViewId="0">
      <selection activeCell="G7" sqref="G7"/>
    </sheetView>
  </sheetViews>
  <sheetFormatPr defaultRowHeight="15.75" x14ac:dyDescent="0.25"/>
  <cols>
    <col min="1" max="1" width="11.28515625" style="22" bestFit="1" customWidth="1"/>
    <col min="2" max="2" width="46.140625" style="22" customWidth="1"/>
    <col min="3" max="4" width="19.85546875" style="22" customWidth="1"/>
    <col min="5" max="5" width="15.140625" style="22" customWidth="1"/>
    <col min="6" max="6" width="16.42578125" style="22" customWidth="1"/>
    <col min="7" max="7" width="16" style="22" customWidth="1"/>
    <col min="8" max="8" width="11" style="22" customWidth="1"/>
    <col min="9" max="16384" width="9.140625" style="22"/>
  </cols>
  <sheetData>
    <row r="1" spans="1:8" ht="42.75" customHeight="1" x14ac:dyDescent="0.25">
      <c r="A1" s="76" t="s">
        <v>67</v>
      </c>
      <c r="B1" s="76"/>
      <c r="C1" s="76"/>
      <c r="D1" s="76"/>
      <c r="E1" s="76"/>
      <c r="F1" s="76"/>
      <c r="G1" s="76"/>
      <c r="H1" s="76"/>
    </row>
    <row r="2" spans="1:8" x14ac:dyDescent="0.25">
      <c r="H2" s="24" t="s">
        <v>14</v>
      </c>
    </row>
    <row r="3" spans="1:8" s="23" customFormat="1" ht="51.75" customHeight="1" x14ac:dyDescent="0.25">
      <c r="A3" s="79" t="s">
        <v>21</v>
      </c>
      <c r="B3" s="79" t="s">
        <v>22</v>
      </c>
      <c r="C3" s="79" t="s">
        <v>23</v>
      </c>
      <c r="D3" s="79"/>
      <c r="E3" s="59" t="s">
        <v>64</v>
      </c>
      <c r="F3" s="79" t="s">
        <v>23</v>
      </c>
      <c r="G3" s="79"/>
      <c r="H3" s="62" t="s">
        <v>65</v>
      </c>
    </row>
    <row r="4" spans="1:8" s="23" customFormat="1" x14ac:dyDescent="0.25">
      <c r="A4" s="79"/>
      <c r="B4" s="79"/>
      <c r="C4" s="60" t="s">
        <v>24</v>
      </c>
      <c r="D4" s="60" t="s">
        <v>25</v>
      </c>
      <c r="E4" s="61"/>
      <c r="F4" s="60" t="s">
        <v>24</v>
      </c>
      <c r="G4" s="60" t="s">
        <v>25</v>
      </c>
      <c r="H4" s="60" t="s">
        <v>25</v>
      </c>
    </row>
    <row r="5" spans="1:8" x14ac:dyDescent="0.25">
      <c r="A5" s="52">
        <v>1</v>
      </c>
      <c r="B5" s="25" t="s">
        <v>26</v>
      </c>
      <c r="C5" s="11">
        <f>C6+C8+C9+C10+C11</f>
        <v>48828.58</v>
      </c>
      <c r="D5" s="11">
        <f>D6+D8+D9+D10+D11</f>
        <v>1448.9070378876768</v>
      </c>
      <c r="E5" s="55"/>
      <c r="F5" s="11">
        <f>F6+F8+F9+F10+F11</f>
        <v>56359.464468800004</v>
      </c>
      <c r="G5" s="11">
        <f>G6+G8+G9+G10+G11</f>
        <v>1672.3744913997389</v>
      </c>
      <c r="H5" s="66">
        <f>G5/D5-1</f>
        <v>0.15423173997266892</v>
      </c>
    </row>
    <row r="6" spans="1:8" s="29" customFormat="1" x14ac:dyDescent="0.25">
      <c r="A6" s="27" t="s">
        <v>40</v>
      </c>
      <c r="B6" s="28" t="s">
        <v>27</v>
      </c>
      <c r="C6" s="33">
        <v>26917.55</v>
      </c>
      <c r="D6" s="6">
        <f>C6/C18*1000</f>
        <v>798.73703788767648</v>
      </c>
      <c r="E6" s="58">
        <f>'Послуга порівняння'!E6</f>
        <v>1.279776</v>
      </c>
      <c r="F6" s="33">
        <f>C6*E6</f>
        <v>34448.434468799998</v>
      </c>
      <c r="G6" s="6">
        <f>F6/F18*1000</f>
        <v>1022.204491399739</v>
      </c>
      <c r="H6" s="64">
        <f>F6/C6-1</f>
        <v>0.27977600000000002</v>
      </c>
    </row>
    <row r="7" spans="1:8" s="29" customFormat="1" x14ac:dyDescent="0.25">
      <c r="A7" s="27" t="s">
        <v>42</v>
      </c>
      <c r="B7" s="28" t="s">
        <v>28</v>
      </c>
      <c r="C7" s="33">
        <f>C6</f>
        <v>26917.55</v>
      </c>
      <c r="D7" s="6">
        <f>D6</f>
        <v>798.73703788767648</v>
      </c>
      <c r="E7" s="56"/>
      <c r="F7" s="33">
        <f>F6</f>
        <v>34448.434468799998</v>
      </c>
      <c r="G7" s="6">
        <f>G6</f>
        <v>1022.204491399739</v>
      </c>
      <c r="H7" s="64">
        <f>F7/C7-1</f>
        <v>0.27977600000000002</v>
      </c>
    </row>
    <row r="8" spans="1:8" s="29" customFormat="1" ht="31.5" x14ac:dyDescent="0.25">
      <c r="A8" s="27" t="s">
        <v>41</v>
      </c>
      <c r="B8" s="28" t="s">
        <v>29</v>
      </c>
      <c r="C8" s="33">
        <v>2412.86</v>
      </c>
      <c r="D8" s="33">
        <v>71.599999999999994</v>
      </c>
      <c r="E8" s="56"/>
      <c r="F8" s="33">
        <v>2412.86</v>
      </c>
      <c r="G8" s="33">
        <v>71.599999999999994</v>
      </c>
      <c r="H8" s="67">
        <v>0</v>
      </c>
    </row>
    <row r="9" spans="1:8" s="29" customFormat="1" ht="47.25" x14ac:dyDescent="0.25">
      <c r="A9" s="27" t="s">
        <v>44</v>
      </c>
      <c r="B9" s="28" t="s">
        <v>30</v>
      </c>
      <c r="C9" s="33">
        <v>15074.83</v>
      </c>
      <c r="D9" s="33">
        <v>447.32</v>
      </c>
      <c r="E9" s="56"/>
      <c r="F9" s="33">
        <v>15074.83</v>
      </c>
      <c r="G9" s="33">
        <v>447.32</v>
      </c>
      <c r="H9" s="67">
        <v>0</v>
      </c>
    </row>
    <row r="10" spans="1:8" s="29" customFormat="1" ht="31.5" x14ac:dyDescent="0.25">
      <c r="A10" s="27" t="s">
        <v>45</v>
      </c>
      <c r="B10" s="28" t="s">
        <v>31</v>
      </c>
      <c r="C10" s="33">
        <v>796.26</v>
      </c>
      <c r="D10" s="33">
        <v>23.63</v>
      </c>
      <c r="E10" s="56"/>
      <c r="F10" s="33">
        <v>796.26</v>
      </c>
      <c r="G10" s="33">
        <v>23.63</v>
      </c>
      <c r="H10" s="67">
        <v>0</v>
      </c>
    </row>
    <row r="11" spans="1:8" s="29" customFormat="1" ht="31.5" x14ac:dyDescent="0.25">
      <c r="A11" s="27" t="s">
        <v>46</v>
      </c>
      <c r="B11" s="28" t="s">
        <v>32</v>
      </c>
      <c r="C11" s="33">
        <v>3627.08</v>
      </c>
      <c r="D11" s="33">
        <v>107.62</v>
      </c>
      <c r="E11" s="56"/>
      <c r="F11" s="33">
        <v>3627.08</v>
      </c>
      <c r="G11" s="33">
        <v>107.62</v>
      </c>
      <c r="H11" s="67">
        <v>0</v>
      </c>
    </row>
    <row r="12" spans="1:8" s="29" customFormat="1" x14ac:dyDescent="0.25">
      <c r="A12" s="53">
        <v>2</v>
      </c>
      <c r="B12" s="31" t="s">
        <v>33</v>
      </c>
      <c r="C12" s="36">
        <f>SUM(C13:C14)</f>
        <v>976.57</v>
      </c>
      <c r="D12" s="36">
        <f>SUM(D13:D14)</f>
        <v>28.979999999999997</v>
      </c>
      <c r="E12" s="56"/>
      <c r="F12" s="36">
        <f>SUM(F13:F14)</f>
        <v>976.57</v>
      </c>
      <c r="G12" s="36">
        <f>SUM(G13:G14)</f>
        <v>28.979999999999997</v>
      </c>
      <c r="H12" s="67">
        <v>0</v>
      </c>
    </row>
    <row r="13" spans="1:8" s="29" customFormat="1" x14ac:dyDescent="0.25">
      <c r="A13" s="27" t="s">
        <v>47</v>
      </c>
      <c r="B13" s="28" t="s">
        <v>34</v>
      </c>
      <c r="C13" s="33">
        <v>148.97</v>
      </c>
      <c r="D13" s="33">
        <v>4.42</v>
      </c>
      <c r="E13" s="56"/>
      <c r="F13" s="33">
        <v>148.97</v>
      </c>
      <c r="G13" s="33">
        <v>4.42</v>
      </c>
      <c r="H13" s="67">
        <v>0</v>
      </c>
    </row>
    <row r="14" spans="1:8" s="29" customFormat="1" x14ac:dyDescent="0.25">
      <c r="A14" s="27" t="s">
        <v>48</v>
      </c>
      <c r="B14" s="28" t="s">
        <v>49</v>
      </c>
      <c r="C14" s="33">
        <v>827.6</v>
      </c>
      <c r="D14" s="33">
        <v>24.56</v>
      </c>
      <c r="E14" s="56"/>
      <c r="F14" s="33">
        <v>827.6</v>
      </c>
      <c r="G14" s="33">
        <v>24.56</v>
      </c>
      <c r="H14" s="67">
        <v>0</v>
      </c>
    </row>
    <row r="15" spans="1:8" s="29" customFormat="1" ht="31.5" x14ac:dyDescent="0.25">
      <c r="A15" s="53">
        <v>3</v>
      </c>
      <c r="B15" s="31" t="s">
        <v>50</v>
      </c>
      <c r="C15" s="5">
        <f>C5+C12</f>
        <v>49805.15</v>
      </c>
      <c r="D15" s="36" t="s">
        <v>35</v>
      </c>
      <c r="E15" s="56"/>
      <c r="F15" s="5">
        <f>F5+F12</f>
        <v>57336.034468800004</v>
      </c>
      <c r="G15" s="36" t="s">
        <v>35</v>
      </c>
      <c r="H15" s="67">
        <v>0</v>
      </c>
    </row>
    <row r="16" spans="1:8" s="29" customFormat="1" ht="31.5" x14ac:dyDescent="0.25">
      <c r="A16" s="53">
        <v>4</v>
      </c>
      <c r="B16" s="31" t="s">
        <v>36</v>
      </c>
      <c r="C16" s="36" t="s">
        <v>35</v>
      </c>
      <c r="D16" s="5">
        <f>D5+D12</f>
        <v>1477.8870378876768</v>
      </c>
      <c r="E16" s="56"/>
      <c r="F16" s="36" t="s">
        <v>35</v>
      </c>
      <c r="G16" s="5">
        <f>G5+G12</f>
        <v>1701.3544913997389</v>
      </c>
      <c r="H16" s="65">
        <f>G16/D16-1</f>
        <v>0.15120739798317806</v>
      </c>
    </row>
    <row r="17" spans="1:8" s="29" customFormat="1" ht="31.5" x14ac:dyDescent="0.25">
      <c r="A17" s="53">
        <v>5</v>
      </c>
      <c r="B17" s="31" t="s">
        <v>37</v>
      </c>
      <c r="C17" s="36" t="s">
        <v>35</v>
      </c>
      <c r="D17" s="5">
        <v>1773.47</v>
      </c>
      <c r="E17" s="56"/>
      <c r="F17" s="36" t="s">
        <v>35</v>
      </c>
      <c r="G17" s="5">
        <v>2041.62</v>
      </c>
      <c r="H17" s="65">
        <f>G17/D17-1</f>
        <v>0.15120075332540162</v>
      </c>
    </row>
    <row r="18" spans="1:8" s="29" customFormat="1" ht="31.5" x14ac:dyDescent="0.25">
      <c r="A18" s="53">
        <v>6</v>
      </c>
      <c r="B18" s="31" t="s">
        <v>38</v>
      </c>
      <c r="C18" s="36">
        <v>33700.14</v>
      </c>
      <c r="D18" s="36" t="s">
        <v>35</v>
      </c>
      <c r="E18" s="56"/>
      <c r="F18" s="36">
        <v>33700.14</v>
      </c>
      <c r="G18" s="36" t="s">
        <v>35</v>
      </c>
      <c r="H18" s="68"/>
    </row>
    <row r="19" spans="1:8" s="29" customFormat="1" x14ac:dyDescent="0.25">
      <c r="A19" s="53">
        <v>7</v>
      </c>
      <c r="B19" s="32" t="s">
        <v>39</v>
      </c>
      <c r="C19" s="36" t="s">
        <v>35</v>
      </c>
      <c r="D19" s="50">
        <v>2</v>
      </c>
      <c r="E19" s="57"/>
      <c r="F19" s="36" t="s">
        <v>35</v>
      </c>
      <c r="G19" s="50">
        <v>1.7</v>
      </c>
      <c r="H19" s="68"/>
    </row>
    <row r="21" spans="1:8" x14ac:dyDescent="0.25">
      <c r="A21" s="63"/>
      <c r="B21" s="63"/>
    </row>
    <row r="22" spans="1:8" x14ac:dyDescent="0.25">
      <c r="B22" s="70" t="s">
        <v>19</v>
      </c>
      <c r="C22" s="54"/>
      <c r="D22" s="54"/>
      <c r="E22" s="54"/>
      <c r="F22" s="54"/>
      <c r="G22" s="73" t="s">
        <v>20</v>
      </c>
      <c r="H22" s="73"/>
    </row>
    <row r="23" spans="1:8" s="23" customFormat="1" x14ac:dyDescent="0.25">
      <c r="A23" s="38"/>
      <c r="D23" s="37"/>
    </row>
    <row r="26" spans="1:8" x14ac:dyDescent="0.25">
      <c r="A26" s="23"/>
      <c r="B26" s="23"/>
      <c r="C26" s="23"/>
      <c r="D26" s="49"/>
    </row>
    <row r="28" spans="1:8" x14ac:dyDescent="0.25">
      <c r="A28" s="48"/>
      <c r="B28" s="48"/>
    </row>
  </sheetData>
  <mergeCells count="6">
    <mergeCell ref="G22:H22"/>
    <mergeCell ref="A1:H1"/>
    <mergeCell ref="A3:A4"/>
    <mergeCell ref="B3:B4"/>
    <mergeCell ref="C3:D3"/>
    <mergeCell ref="F3:G3"/>
  </mergeCells>
  <pageMargins left="0.7" right="0.7" top="0.75" bottom="0.75" header="0.3" footer="0.3"/>
  <pageSetup paperSize="9" scale="84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opLeftCell="A10" workbookViewId="0">
      <selection activeCell="G16" sqref="G16"/>
    </sheetView>
  </sheetViews>
  <sheetFormatPr defaultRowHeight="15.75" x14ac:dyDescent="0.25"/>
  <cols>
    <col min="1" max="1" width="11.28515625" style="22" bestFit="1" customWidth="1"/>
    <col min="2" max="2" width="46.140625" style="22" customWidth="1"/>
    <col min="3" max="4" width="19.85546875" style="22" customWidth="1"/>
    <col min="5" max="5" width="15.5703125" style="22" customWidth="1"/>
    <col min="6" max="6" width="14.42578125" style="22" customWidth="1"/>
    <col min="7" max="7" width="14" style="22" customWidth="1"/>
    <col min="8" max="8" width="12" style="22" customWidth="1"/>
    <col min="9" max="16384" width="9.140625" style="22"/>
  </cols>
  <sheetData>
    <row r="1" spans="1:8" ht="42.75" customHeight="1" x14ac:dyDescent="0.25">
      <c r="A1" s="76" t="s">
        <v>68</v>
      </c>
      <c r="B1" s="76"/>
      <c r="C1" s="76"/>
      <c r="D1" s="76"/>
      <c r="E1" s="76"/>
      <c r="F1" s="76"/>
      <c r="G1" s="76"/>
      <c r="H1" s="76"/>
    </row>
    <row r="2" spans="1:8" x14ac:dyDescent="0.25">
      <c r="H2" s="24" t="s">
        <v>14</v>
      </c>
    </row>
    <row r="3" spans="1:8" s="23" customFormat="1" ht="51.75" customHeight="1" x14ac:dyDescent="0.25">
      <c r="A3" s="79" t="s">
        <v>21</v>
      </c>
      <c r="B3" s="79" t="s">
        <v>22</v>
      </c>
      <c r="C3" s="80" t="s">
        <v>51</v>
      </c>
      <c r="D3" s="80"/>
      <c r="E3" s="59" t="s">
        <v>64</v>
      </c>
      <c r="F3" s="80" t="s">
        <v>51</v>
      </c>
      <c r="G3" s="80"/>
      <c r="H3" s="62" t="s">
        <v>65</v>
      </c>
    </row>
    <row r="4" spans="1:8" s="23" customFormat="1" x14ac:dyDescent="0.25">
      <c r="A4" s="79"/>
      <c r="B4" s="79"/>
      <c r="C4" s="69" t="s">
        <v>24</v>
      </c>
      <c r="D4" s="69" t="s">
        <v>25</v>
      </c>
      <c r="E4" s="61"/>
      <c r="F4" s="69" t="s">
        <v>24</v>
      </c>
      <c r="G4" s="69" t="s">
        <v>25</v>
      </c>
      <c r="H4" s="60" t="s">
        <v>25</v>
      </c>
    </row>
    <row r="5" spans="1:8" x14ac:dyDescent="0.25">
      <c r="A5" s="52">
        <v>1</v>
      </c>
      <c r="B5" s="25" t="s">
        <v>26</v>
      </c>
      <c r="C5" s="11">
        <f>C6+C8+C9+C10+C11</f>
        <v>11830.75</v>
      </c>
      <c r="D5" s="11">
        <f>D6+D8+D9+D10+D11</f>
        <v>1448.9075784727002</v>
      </c>
      <c r="E5" s="55"/>
      <c r="F5" s="11">
        <f>F6+F8+F9+F10+F11</f>
        <v>13655.421094400001</v>
      </c>
      <c r="G5" s="11">
        <f>G6+G8+G9+G10+G11</f>
        <v>1672.37</v>
      </c>
      <c r="H5" s="66">
        <f>G5/D5-1</f>
        <v>0.1542282094782419</v>
      </c>
    </row>
    <row r="6" spans="1:8" s="29" customFormat="1" x14ac:dyDescent="0.25">
      <c r="A6" s="27" t="s">
        <v>40</v>
      </c>
      <c r="B6" s="28" t="s">
        <v>27</v>
      </c>
      <c r="C6" s="34">
        <v>6521.9</v>
      </c>
      <c r="D6" s="10">
        <f>C6/C18*1000</f>
        <v>798.73757847270008</v>
      </c>
      <c r="E6" s="58">
        <f>'Послуга порівняння'!E6</f>
        <v>1.279776</v>
      </c>
      <c r="F6" s="34">
        <f>C6*E6</f>
        <v>8346.5710944000002</v>
      </c>
      <c r="G6" s="10">
        <v>1022.2</v>
      </c>
      <c r="H6" s="64">
        <f>F6/C6-1</f>
        <v>0.27977600000000002</v>
      </c>
    </row>
    <row r="7" spans="1:8" s="29" customFormat="1" x14ac:dyDescent="0.25">
      <c r="A7" s="27" t="s">
        <v>42</v>
      </c>
      <c r="B7" s="28" t="s">
        <v>28</v>
      </c>
      <c r="C7" s="34">
        <f>C6</f>
        <v>6521.9</v>
      </c>
      <c r="D7" s="10">
        <f>D6</f>
        <v>798.73757847270008</v>
      </c>
      <c r="E7" s="56"/>
      <c r="F7" s="34">
        <f>F6</f>
        <v>8346.5710944000002</v>
      </c>
      <c r="G7" s="10">
        <f>G6</f>
        <v>1022.2</v>
      </c>
      <c r="H7" s="64">
        <f>F7/C7-1</f>
        <v>0.27977600000000002</v>
      </c>
    </row>
    <row r="8" spans="1:8" s="29" customFormat="1" ht="31.5" x14ac:dyDescent="0.25">
      <c r="A8" s="27" t="s">
        <v>41</v>
      </c>
      <c r="B8" s="28" t="s">
        <v>29</v>
      </c>
      <c r="C8" s="34">
        <v>584.62</v>
      </c>
      <c r="D8" s="34">
        <v>71.599999999999994</v>
      </c>
      <c r="E8" s="56"/>
      <c r="F8" s="34">
        <v>584.62</v>
      </c>
      <c r="G8" s="34">
        <v>71.599999999999994</v>
      </c>
      <c r="H8" s="67">
        <v>0</v>
      </c>
    </row>
    <row r="9" spans="1:8" s="29" customFormat="1" ht="47.25" x14ac:dyDescent="0.25">
      <c r="A9" s="27" t="s">
        <v>44</v>
      </c>
      <c r="B9" s="28" t="s">
        <v>30</v>
      </c>
      <c r="C9" s="34">
        <v>3652.5</v>
      </c>
      <c r="D9" s="34">
        <v>447.32</v>
      </c>
      <c r="E9" s="56"/>
      <c r="F9" s="34">
        <v>3652.5</v>
      </c>
      <c r="G9" s="34">
        <v>447.32</v>
      </c>
      <c r="H9" s="67">
        <v>0</v>
      </c>
    </row>
    <row r="10" spans="1:8" s="29" customFormat="1" ht="31.5" x14ac:dyDescent="0.25">
      <c r="A10" s="27" t="s">
        <v>45</v>
      </c>
      <c r="B10" s="28" t="s">
        <v>31</v>
      </c>
      <c r="C10" s="34">
        <v>192.92</v>
      </c>
      <c r="D10" s="34">
        <v>23.63</v>
      </c>
      <c r="E10" s="56"/>
      <c r="F10" s="34">
        <v>192.92</v>
      </c>
      <c r="G10" s="34">
        <v>23.63</v>
      </c>
      <c r="H10" s="67">
        <v>0</v>
      </c>
    </row>
    <row r="11" spans="1:8" s="29" customFormat="1" ht="31.5" x14ac:dyDescent="0.25">
      <c r="A11" s="27" t="s">
        <v>46</v>
      </c>
      <c r="B11" s="28" t="s">
        <v>32</v>
      </c>
      <c r="C11" s="34">
        <v>878.81</v>
      </c>
      <c r="D11" s="34">
        <v>107.62</v>
      </c>
      <c r="E11" s="56"/>
      <c r="F11" s="34">
        <v>878.81</v>
      </c>
      <c r="G11" s="34">
        <v>107.62</v>
      </c>
      <c r="H11" s="67">
        <v>0</v>
      </c>
    </row>
    <row r="12" spans="1:8" s="29" customFormat="1" x14ac:dyDescent="0.25">
      <c r="A12" s="53">
        <v>2</v>
      </c>
      <c r="B12" s="31" t="s">
        <v>33</v>
      </c>
      <c r="C12" s="35">
        <f>SUM(C13:C14)</f>
        <v>236.62</v>
      </c>
      <c r="D12" s="35">
        <f>SUM(D13:D14)</f>
        <v>28.979999999999997</v>
      </c>
      <c r="E12" s="56"/>
      <c r="F12" s="35">
        <f>SUM(F13:F14)</f>
        <v>236.62</v>
      </c>
      <c r="G12" s="35">
        <f>SUM(G13:G14)</f>
        <v>28.979999999999997</v>
      </c>
      <c r="H12" s="67">
        <v>0</v>
      </c>
    </row>
    <row r="13" spans="1:8" s="29" customFormat="1" x14ac:dyDescent="0.25">
      <c r="A13" s="27" t="s">
        <v>47</v>
      </c>
      <c r="B13" s="28" t="s">
        <v>34</v>
      </c>
      <c r="C13" s="34">
        <v>36.090000000000003</v>
      </c>
      <c r="D13" s="34">
        <v>4.42</v>
      </c>
      <c r="E13" s="56"/>
      <c r="F13" s="34">
        <v>36.090000000000003</v>
      </c>
      <c r="G13" s="34">
        <v>4.42</v>
      </c>
      <c r="H13" s="67">
        <v>0</v>
      </c>
    </row>
    <row r="14" spans="1:8" s="29" customFormat="1" x14ac:dyDescent="0.25">
      <c r="A14" s="27" t="s">
        <v>48</v>
      </c>
      <c r="B14" s="28" t="s">
        <v>49</v>
      </c>
      <c r="C14" s="34">
        <v>200.53</v>
      </c>
      <c r="D14" s="34">
        <v>24.56</v>
      </c>
      <c r="E14" s="56"/>
      <c r="F14" s="34">
        <v>200.53</v>
      </c>
      <c r="G14" s="34">
        <v>24.56</v>
      </c>
      <c r="H14" s="67">
        <v>0</v>
      </c>
    </row>
    <row r="15" spans="1:8" s="29" customFormat="1" ht="31.5" x14ac:dyDescent="0.25">
      <c r="A15" s="53">
        <v>3</v>
      </c>
      <c r="B15" s="31" t="s">
        <v>50</v>
      </c>
      <c r="C15" s="11">
        <f>C5+C12</f>
        <v>12067.37</v>
      </c>
      <c r="D15" s="35" t="s">
        <v>35</v>
      </c>
      <c r="E15" s="56"/>
      <c r="F15" s="11">
        <f>F5+F12</f>
        <v>13892.041094400001</v>
      </c>
      <c r="G15" s="35" t="s">
        <v>35</v>
      </c>
      <c r="H15" s="67">
        <v>0</v>
      </c>
    </row>
    <row r="16" spans="1:8" s="29" customFormat="1" ht="31.5" x14ac:dyDescent="0.25">
      <c r="A16" s="53">
        <v>4</v>
      </c>
      <c r="B16" s="31" t="s">
        <v>36</v>
      </c>
      <c r="C16" s="35" t="s">
        <v>35</v>
      </c>
      <c r="D16" s="11">
        <f>D5+D12</f>
        <v>1477.8875784727002</v>
      </c>
      <c r="E16" s="56"/>
      <c r="F16" s="35" t="s">
        <v>35</v>
      </c>
      <c r="G16" s="11">
        <f>G5+G12</f>
        <v>1701.35</v>
      </c>
      <c r="H16" s="65">
        <f>G16/D16-1</f>
        <v>0.15120393782471164</v>
      </c>
    </row>
    <row r="17" spans="1:8" s="29" customFormat="1" ht="31.5" x14ac:dyDescent="0.25">
      <c r="A17" s="53">
        <v>5</v>
      </c>
      <c r="B17" s="31" t="s">
        <v>37</v>
      </c>
      <c r="C17" s="35" t="s">
        <v>35</v>
      </c>
      <c r="D17" s="11">
        <f>D16*1.2</f>
        <v>1773.4650941672401</v>
      </c>
      <c r="E17" s="56"/>
      <c r="F17" s="35" t="s">
        <v>35</v>
      </c>
      <c r="G17" s="11">
        <f>G16*1.2</f>
        <v>2041.62</v>
      </c>
      <c r="H17" s="65">
        <f>G17/D17-1</f>
        <v>0.15120393782471164</v>
      </c>
    </row>
    <row r="18" spans="1:8" s="29" customFormat="1" ht="31.5" x14ac:dyDescent="0.25">
      <c r="A18" s="53">
        <v>6</v>
      </c>
      <c r="B18" s="31" t="s">
        <v>38</v>
      </c>
      <c r="C18" s="35">
        <v>8165.26</v>
      </c>
      <c r="D18" s="35" t="s">
        <v>35</v>
      </c>
      <c r="E18" s="56"/>
      <c r="F18" s="35">
        <v>8165.26</v>
      </c>
      <c r="G18" s="35" t="s">
        <v>35</v>
      </c>
      <c r="H18" s="68"/>
    </row>
    <row r="19" spans="1:8" s="29" customFormat="1" x14ac:dyDescent="0.25">
      <c r="A19" s="53">
        <v>7</v>
      </c>
      <c r="B19" s="32" t="s">
        <v>39</v>
      </c>
      <c r="C19" s="35" t="s">
        <v>35</v>
      </c>
      <c r="D19" s="51">
        <v>2</v>
      </c>
      <c r="E19" s="57"/>
      <c r="F19" s="35" t="s">
        <v>35</v>
      </c>
      <c r="G19" s="51">
        <v>1.7</v>
      </c>
      <c r="H19" s="68"/>
    </row>
    <row r="21" spans="1:8" x14ac:dyDescent="0.25">
      <c r="A21" s="63"/>
      <c r="B21" s="63"/>
    </row>
    <row r="22" spans="1:8" x14ac:dyDescent="0.25">
      <c r="A22" s="38"/>
      <c r="B22" s="70" t="s">
        <v>19</v>
      </c>
      <c r="C22" s="54"/>
      <c r="D22" s="54"/>
      <c r="E22" s="54"/>
      <c r="F22" s="54"/>
      <c r="G22" s="73" t="s">
        <v>20</v>
      </c>
      <c r="H22" s="73"/>
    </row>
    <row r="23" spans="1:8" s="23" customFormat="1" x14ac:dyDescent="0.25">
      <c r="A23" s="22"/>
      <c r="B23" s="22"/>
      <c r="C23" s="22"/>
      <c r="D23" s="22"/>
    </row>
    <row r="25" spans="1:8" x14ac:dyDescent="0.25">
      <c r="A25" s="23"/>
      <c r="B25" s="23"/>
      <c r="C25" s="23"/>
      <c r="D25" s="49"/>
    </row>
    <row r="27" spans="1:8" x14ac:dyDescent="0.25">
      <c r="A27" s="48"/>
      <c r="B27" s="48"/>
    </row>
  </sheetData>
  <mergeCells count="6">
    <mergeCell ref="A1:H1"/>
    <mergeCell ref="G22:H22"/>
    <mergeCell ref="A3:A4"/>
    <mergeCell ref="B3:B4"/>
    <mergeCell ref="C3:D3"/>
    <mergeCell ref="F3:G3"/>
  </mergeCells>
  <pageMargins left="0.7" right="0.7" top="0.75" bottom="0.75" header="0.3" footer="0.3"/>
  <pageSetup paperSize="9" scale="8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ціна порівняння</vt:lpstr>
      <vt:lpstr>здорожчення</vt:lpstr>
      <vt:lpstr>послуга</vt:lpstr>
      <vt:lpstr>населення</vt:lpstr>
      <vt:lpstr>бюджет</vt:lpstr>
      <vt:lpstr>інші</vt:lpstr>
      <vt:lpstr>Послуга порівняння</vt:lpstr>
      <vt:lpstr>порівняння населення</vt:lpstr>
      <vt:lpstr>Порівняння БО</vt:lpstr>
      <vt:lpstr>Порівняння інші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2020-11-26T11:10:31Z</dcterms:modified>
</cp:coreProperties>
</file>