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https://d.docs.live.net/ea3ddf1e6aff30f0/Desktop/ТАРИФ 2026-2027/"/>
    </mc:Choice>
  </mc:AlternateContent>
  <xr:revisionPtr revIDLastSave="356" documentId="13_ncr:1_{2DA40D25-0278-4FBF-BCD4-E16180CD9EA2}" xr6:coauthVersionLast="45" xr6:coauthVersionMax="45" xr10:uidLastSave="{B6FA8BC5-0007-44F0-8966-581856D02436}"/>
  <bookViews>
    <workbookView xWindow="-108" yWindow="-108" windowWidth="23256" windowHeight="12456" tabRatio="599" firstSheet="2" activeTab="6" xr2:uid="{00000000-000D-0000-FFFF-FFFF00000000}"/>
  </bookViews>
  <sheets>
    <sheet name="Послуга нас" sheetId="5" state="hidden" r:id="rId1"/>
    <sheet name="Послуга насел" sheetId="7" state="hidden" r:id="rId2"/>
    <sheet name="ТЕ " sheetId="6" r:id="rId3"/>
    <sheet name="В" sheetId="2" r:id="rId4"/>
    <sheet name="Т" sheetId="3" r:id="rId5"/>
    <sheet name="П" sheetId="4" r:id="rId6"/>
    <sheet name="Послуга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 localSheetId="0">[1]Лист1!#REF!</definedName>
    <definedName name="____________DAT5">[1]Лист1!#REF!</definedName>
    <definedName name="____________E100000" localSheetId="0">#REF!</definedName>
    <definedName name="____________E100000">#REF!</definedName>
    <definedName name="____________wrn2" hidden="1">{#N/A,#N/A,FALSE,"9PS0"}</definedName>
    <definedName name="___________DAT5" localSheetId="0">[1]Лист1!#REF!</definedName>
    <definedName name="___________DAT5">[1]Лист1!#REF!</definedName>
    <definedName name="___________E100000" localSheetId="0">#REF!</definedName>
    <definedName name="___________E100000">#REF!</definedName>
    <definedName name="___________wrn2" hidden="1">{#N/A,#N/A,FALSE,"9PS0"}</definedName>
    <definedName name="__________DAT5" localSheetId="0">[1]Лист1!#REF!</definedName>
    <definedName name="__________DAT5">[1]Лист1!#REF!</definedName>
    <definedName name="__________wrn2" hidden="1">{#N/A,#N/A,FALSE,"9PS0"}</definedName>
    <definedName name="_________E100000" localSheetId="0">#REF!</definedName>
    <definedName name="_________E100000">#REF!</definedName>
    <definedName name="_________wrn2" hidden="1">{#N/A,#N/A,FALSE,"9PS0"}</definedName>
    <definedName name="________DAT5" localSheetId="0">[1]Лист1!#REF!</definedName>
    <definedName name="________DAT5">[1]Лист1!#REF!</definedName>
    <definedName name="________E100000" localSheetId="0">#REF!</definedName>
    <definedName name="________E100000">#REF!</definedName>
    <definedName name="________wrn2" hidden="1">{#N/A,#N/A,FALSE,"9PS0"}</definedName>
    <definedName name="_______DAT5" localSheetId="0">[1]Лист1!#REF!</definedName>
    <definedName name="_______DAT5">[1]Лист1!#REF!</definedName>
    <definedName name="_______E100000" localSheetId="0">#REF!</definedName>
    <definedName name="_______E100000">#REF!</definedName>
    <definedName name="_______wrn2" hidden="1">{#N/A,#N/A,FALSE,"9PS0"}</definedName>
    <definedName name="______DAT5" localSheetId="0">[1]Лист1!#REF!</definedName>
    <definedName name="______DAT5">[1]Лист1!#REF!</definedName>
    <definedName name="______E100000" localSheetId="0">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 localSheetId="0">[1]Лист1!#REF!</definedName>
    <definedName name="_____DAT5">[1]Лист1!#REF!</definedName>
    <definedName name="_____E100000" localSheetId="0">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 localSheetId="0">#REF!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 localSheetId="0">#REF!</definedName>
    <definedName name="____xlnm.Print_Area_2">#REF!</definedName>
    <definedName name="____xlnm.Print_Area_3" localSheetId="0">#REF!</definedName>
    <definedName name="____xlnm.Print_Area_3">#REF!</definedName>
    <definedName name="___DAT5" localSheetId="0">[1]Лист1!#REF!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 localSheetId="0">#REF!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4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 localSheetId="0">[1]Лист1!#REF!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 localSheetId="0">#REF!</definedName>
    <definedName name="__E100000">#REF!</definedName>
    <definedName name="__gvp14" localSheetId="0">[5]рік!#REF!</definedName>
    <definedName name="__gvp14">[5]рік!#REF!</definedName>
    <definedName name="__gvp2" localSheetId="0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4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 localSheetId="0">#REF!</definedName>
    <definedName name="__xlnm.Print_Area">#REF!</definedName>
    <definedName name="__xlnm.Print_Area_1" localSheetId="0">#REF!</definedName>
    <definedName name="__xlnm.Print_Area_1">#REF!</definedName>
    <definedName name="__xlnm.Print_Area_2" localSheetId="0">#REF!</definedName>
    <definedName name="__xlnm.Print_Area_2">#REF!</definedName>
    <definedName name="__xlnm.Print_Area_3" localSheetId="0">#REF!</definedName>
    <definedName name="__xlnm.Print_Area_3">#REF!</definedName>
    <definedName name="__xlnm.Print_Titles" localSheetId="0">(#REF!,#REF!)</definedName>
    <definedName name="__xlnm.Print_Titles">(#REF!,#REF!)</definedName>
    <definedName name="_1_E100000_1" localSheetId="0">#REF!</definedName>
    <definedName name="_1_E100000_1">#REF!</definedName>
    <definedName name="_10DATA8_1" localSheetId="0">#REF!</definedName>
    <definedName name="_10DATA8_1">#REF!</definedName>
    <definedName name="_11DATA9_1" localSheetId="0">#REF!</definedName>
    <definedName name="_11DATA9_1">#REF!</definedName>
    <definedName name="_12Excel_BuiltIn_Database_1" localSheetId="0">#REF!</definedName>
    <definedName name="_12Excel_BuiltIn_Database_1">#REF!</definedName>
    <definedName name="_13Excel_BuiltIn_Database_2" localSheetId="0">#REF!</definedName>
    <definedName name="_13Excel_BuiltIn_Database_2">#REF!</definedName>
    <definedName name="_14Excel_BuiltIn_Print_Area_1_1" localSheetId="0">#REF!</definedName>
    <definedName name="_14Excel_BuiltIn_Print_Area_1_1">#REF!</definedName>
    <definedName name="_15Excel_BuiltIn_Print_Area_1_2" localSheetId="0">#REF!</definedName>
    <definedName name="_15Excel_BuiltIn_Print_Area_1_2">#REF!</definedName>
    <definedName name="_16Excel_BuiltIn_Print_Area_1_3" localSheetId="0">#REF!</definedName>
    <definedName name="_16Excel_BuiltIn_Print_Area_1_3">#REF!</definedName>
    <definedName name="_17Excel_BuiltIn_Print_Area_3_1" localSheetId="0">#REF!</definedName>
    <definedName name="_17Excel_BuiltIn_Print_Area_3_1">#REF!</definedName>
    <definedName name="_18Excel_BuiltIn_Print_Area_3_2" localSheetId="0">#REF!</definedName>
    <definedName name="_18Excel_BuiltIn_Print_Area_3_2">#REF!</definedName>
    <definedName name="_19Excel_BuiltIn_Print_Area_3_3" localSheetId="0">#REF!</definedName>
    <definedName name="_19Excel_BuiltIn_Print_Area_3_3">#REF!</definedName>
    <definedName name="_20Excel_BuiltIn_Print_Area_9_1" localSheetId="0">#REF!</definedName>
    <definedName name="_20Excel_BuiltIn_Print_Area_9_1">#REF!</definedName>
    <definedName name="_21ggg_1" localSheetId="0">#REF!</definedName>
    <definedName name="_21ggg_1">#REF!</definedName>
    <definedName name="_22й11_1" localSheetId="0">#REF!</definedName>
    <definedName name="_22й11_1">#REF!</definedName>
    <definedName name="_23й11_2" localSheetId="0">#REF!</definedName>
    <definedName name="_23й11_2">#REF!</definedName>
    <definedName name="_24Лист2_1" localSheetId="0">#REF!</definedName>
    <definedName name="_24Лист2_1">#REF!</definedName>
    <definedName name="_25Лист2_2" localSheetId="0">#REF!</definedName>
    <definedName name="_25Лист2_2">#REF!</definedName>
    <definedName name="_26НКРЕ_1" localSheetId="0">#REF!</definedName>
    <definedName name="_26НКРЕ_1">#REF!</definedName>
    <definedName name="_27НКРЕ_2" localSheetId="0">#REF!</definedName>
    <definedName name="_27НКРЕ_2">#REF!</definedName>
    <definedName name="_28папап_1" localSheetId="0">#REF!</definedName>
    <definedName name="_28папап_1">#REF!</definedName>
    <definedName name="_29папап_2" localSheetId="0">#REF!</definedName>
    <definedName name="_29папап_2">#REF!</definedName>
    <definedName name="_2A_1" localSheetId="0">#REF!</definedName>
    <definedName name="_2A_1">#REF!</definedName>
    <definedName name="_30расш_1" localSheetId="0">#REF!</definedName>
    <definedName name="_30расш_1">#REF!</definedName>
    <definedName name="_31расш_2" localSheetId="0">#REF!</definedName>
    <definedName name="_31расш_2">#REF!</definedName>
    <definedName name="_32ремонт_1" localSheetId="0">#REF!</definedName>
    <definedName name="_32ремонт_1">#REF!</definedName>
    <definedName name="_33см_1" localSheetId="0">#REF!</definedName>
    <definedName name="_33см_1">#REF!</definedName>
    <definedName name="_34см_2" localSheetId="0">#REF!</definedName>
    <definedName name="_34см_2">#REF!</definedName>
    <definedName name="_35тариф_1" localSheetId="0">#REF!</definedName>
    <definedName name="_35тариф_1">#REF!</definedName>
    <definedName name="_36тариф_2" localSheetId="0">#REF!</definedName>
    <definedName name="_36тариф_2">#REF!</definedName>
    <definedName name="_3A_2" localSheetId="0">#REF!</definedName>
    <definedName name="_3A_2">#REF!</definedName>
    <definedName name="_4DATA1_1" localSheetId="0">#REF!</definedName>
    <definedName name="_4DATA1_1">#REF!</definedName>
    <definedName name="_5DATA10_1" localSheetId="0">#REF!</definedName>
    <definedName name="_5DATA10_1">#REF!</definedName>
    <definedName name="_6DATA11_1" localSheetId="0">#REF!</definedName>
    <definedName name="_6DATA11_1">#REF!</definedName>
    <definedName name="_7DATA12_1" localSheetId="0">#REF!</definedName>
    <definedName name="_7DATA12_1">#REF!</definedName>
    <definedName name="_8DATA3_1" localSheetId="0">#REF!</definedName>
    <definedName name="_8DATA3_1">#REF!</definedName>
    <definedName name="_9DATA5_1" localSheetId="0">#REF!</definedName>
    <definedName name="_9DATA5_1">#REF!</definedName>
    <definedName name="_DAT5" localSheetId="0">[1]Лист1!#REF!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 localSheetId="0">#REF!</definedName>
    <definedName name="_E100000">#REF!</definedName>
    <definedName name="_gvp14" localSheetId="0">[8]рік!#REF!</definedName>
    <definedName name="_gvp14">[8]рік!#REF!</definedName>
    <definedName name="_gvp2" localSheetId="0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4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 localSheetId="0">#REF!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 localSheetId="0">#REF!</definedName>
    <definedName name="_Ф1">#REF!</definedName>
    <definedName name="_Ф2">[12]_Ф2!$A$1:$E$49</definedName>
    <definedName name="_Ф3" localSheetId="0">[13]_Ф3!#REF!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 localSheetId="0">#REF!</definedName>
    <definedName name="_Ф7">#REF!</definedName>
    <definedName name="_xlnm._FilterDatabase" localSheetId="3" hidden="1">В!$A$7:$H$50</definedName>
    <definedName name="_xlnm._FilterDatabase" localSheetId="5" hidden="1">П!$A$8:$F$40</definedName>
    <definedName name="_xlnm._FilterDatabase" localSheetId="6" hidden="1">Послуга!$A$7:$F$42</definedName>
    <definedName name="_xlnm._FilterDatabase" localSheetId="0" hidden="1">'Послуга нас'!$A$7:$D$42</definedName>
    <definedName name="_xlnm._FilterDatabase" localSheetId="1" hidden="1">'Послуга насел'!$A$7:$F$42</definedName>
    <definedName name="_xlnm._FilterDatabase" localSheetId="2" hidden="1">'ТЕ '!$A$7:$F$42</definedName>
    <definedName name="_xlnm._FilterDatabase" hidden="1">[4]Філіали!$A$1:$E$1</definedName>
    <definedName name="A" localSheetId="0">[15]рік!#REF!</definedName>
    <definedName name="A">[15]рік!#REF!</definedName>
    <definedName name="A1048999" localSheetId="0">#REF!</definedName>
    <definedName name="A1048999">#REF!</definedName>
    <definedName name="A1049000" localSheetId="0">#REF!</definedName>
    <definedName name="A1049000">#REF!</definedName>
    <definedName name="A1049999" localSheetId="0">#REF!</definedName>
    <definedName name="A1049999">#REF!</definedName>
    <definedName name="A1050000" localSheetId="0">#REF!</definedName>
    <definedName name="A1050000">#REF!</definedName>
    <definedName name="A1060000" localSheetId="0">#REF!</definedName>
    <definedName name="A1060000">#REF!</definedName>
    <definedName name="A1999999" localSheetId="0">#REF!</definedName>
    <definedName name="A1999999">#REF!</definedName>
    <definedName name="A2000021" localSheetId="0">#REF!</definedName>
    <definedName name="A2000021">#REF!</definedName>
    <definedName name="A6000000" localSheetId="0">#REF!</definedName>
    <definedName name="A6000000">#REF!</definedName>
    <definedName name="aaa" localSheetId="4" hidden="1">{#N/A,#N/A,FALSE,"9PS0"}</definedName>
    <definedName name="aaa" hidden="1">{#N/A,#N/A,FALSE,"9PS0"}</definedName>
    <definedName name="AAAAA" localSheetId="0">#REF!</definedName>
    <definedName name="AAAAA">#REF!</definedName>
    <definedName name="ab" localSheetId="4" hidden="1">{#N/A,#N/A,FALSE,"9PS0"}</definedName>
    <definedName name="ab" hidden="1">{#N/A,#N/A,FALSE,"9PS0"}</definedName>
    <definedName name="acc_cr" localSheetId="0">#REF!</definedName>
    <definedName name="acc_cr">#REF!</definedName>
    <definedName name="acc_db" localSheetId="0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 localSheetId="0">#REF!</definedName>
    <definedName name="amort1_1700">#REF!</definedName>
    <definedName name="amort1_1700n" localSheetId="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6">[19]!b</definedName>
    <definedName name="b" localSheetId="0">[19]!b</definedName>
    <definedName name="b" localSheetId="1">[19]!b</definedName>
    <definedName name="b" localSheetId="2">[19]!b</definedName>
    <definedName name="b">[19]!b</definedName>
    <definedName name="BB" localSheetId="0">'[20]1_Структура по елементах'!#REF!</definedName>
    <definedName name="BB">'[20]1_Структура по елементах'!#REF!</definedName>
    <definedName name="bbb" localSheetId="4" hidden="1">{#N/A,#N/A,FALSE,"9PS0"}</definedName>
    <definedName name="bbb" hidden="1">{#N/A,#N/A,FALSE,"9PS0"}</definedName>
    <definedName name="boss" localSheetId="0">#REF!</definedName>
    <definedName name="boss">#REF!</definedName>
    <definedName name="buhg" localSheetId="0">#REF!</definedName>
    <definedName name="buhg">#REF!</definedName>
    <definedName name="Button_21">"Ltke22_LTKE1_0798__3__Таблица"</definedName>
    <definedName name="C_108" localSheetId="0">[21]факт!#REF!</definedName>
    <definedName name="C_108">[21]факт!#REF!</definedName>
    <definedName name="C_109" localSheetId="0">[21]факт!#REF!</definedName>
    <definedName name="C_109">[21]факт!#REF!</definedName>
    <definedName name="C_110" localSheetId="0">[21]факт!#REF!</definedName>
    <definedName name="C_110">[21]факт!#REF!</definedName>
    <definedName name="C_111" localSheetId="0">[21]факт!#REF!</definedName>
    <definedName name="C_111">[21]факт!#REF!</definedName>
    <definedName name="C_112" localSheetId="0">[21]факт!#REF!</definedName>
    <definedName name="C_112">[21]факт!#REF!</definedName>
    <definedName name="C_113" localSheetId="0">[21]факт!#REF!</definedName>
    <definedName name="C_113">[21]факт!#REF!</definedName>
    <definedName name="C_114" localSheetId="0">[21]факт!#REF!</definedName>
    <definedName name="C_114">[21]факт!#REF!</definedName>
    <definedName name="CCCCCCCC12" localSheetId="0">'[20]1_Структура по елементах'!#REF!</definedName>
    <definedName name="CCCCCCCC12">'[20]1_Структура по елементах'!#REF!</definedName>
    <definedName name="chel20" localSheetId="0">[8]рік!#REF!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 localSheetId="0">#REF!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 localSheetId="0">#REF!</definedName>
    <definedName name="currency">#REF!</definedName>
    <definedName name="D" localSheetId="0">[15]рік!#REF!</definedName>
    <definedName name="D">[15]рік!#REF!</definedName>
    <definedName name="DATA1" localSheetId="0">'[26]загальна 50'!#REF!</definedName>
    <definedName name="DATA1">'[26]загальна 50'!#REF!</definedName>
    <definedName name="DATA10" localSheetId="0">'[26]загальна 50'!#REF!</definedName>
    <definedName name="DATA10">'[26]загальна 50'!#REF!</definedName>
    <definedName name="DATA11" localSheetId="0">'[26]загальна 50'!#REF!</definedName>
    <definedName name="DATA11">'[26]загальна 50'!#REF!</definedName>
    <definedName name="DATA12" localSheetId="0">'[26]загальна 50'!#REF!</definedName>
    <definedName name="DATA12">'[26]загальна 50'!#REF!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2" localSheetId="0">#REF!</definedName>
    <definedName name="DATA2">#REF!</definedName>
    <definedName name="DATA3" localSheetId="0">'[26]загальна 50'!#REF!</definedName>
    <definedName name="DATA3">'[26]загальна 50'!#REF!</definedName>
    <definedName name="DATA4" localSheetId="0">#REF!</definedName>
    <definedName name="DATA4">#REF!</definedName>
    <definedName name="DATA5" localSheetId="0">'[26]загальна 50'!#REF!</definedName>
    <definedName name="DATA5">'[26]загальна 50'!#REF!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'[26]загальна 50'!#REF!</definedName>
    <definedName name="DATA8">'[26]загальна 50'!#REF!</definedName>
    <definedName name="DATA9" localSheetId="0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 localSheetId="0">[15]рік!#REF!</definedName>
    <definedName name="E">[15]рік!#REF!</definedName>
    <definedName name="ee" localSheetId="6">[19]!ee</definedName>
    <definedName name="ee" localSheetId="0">[19]!ee</definedName>
    <definedName name="ee" localSheetId="1">[19]!ee</definedName>
    <definedName name="ee" localSheetId="2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 localSheetId="0">#REF!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6">[19]!ew</definedName>
    <definedName name="ew" localSheetId="0">[19]!ew</definedName>
    <definedName name="ew" localSheetId="1">[19]!ew</definedName>
    <definedName name="ew" localSheetId="2">[19]!ew</definedName>
    <definedName name="ew">[19]!ew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 localSheetId="0">#REF!</definedName>
    <definedName name="Excel_BuiltIn_Extract">#REF!</definedName>
    <definedName name="Excel_BuiltIn_Print_Area_1" localSheetId="0">#REF!</definedName>
    <definedName name="Excel_BuiltIn_Print_Area_1">#REF!</definedName>
    <definedName name="Excel_BuiltIn_Print_Area_3" localSheetId="0">#REF!</definedName>
    <definedName name="Excel_BuiltIn_Print_Area_3">#REF!</definedName>
    <definedName name="Excel_BuiltIn_Print_Area_9" localSheetId="0">#REF!</definedName>
    <definedName name="Excel_BuiltIn_Print_Area_9">#REF!</definedName>
    <definedName name="Excel_BuiltIn_Print_Titles_2_1" localSheetId="0">#REF!</definedName>
    <definedName name="Excel_BuiltIn_Print_Titles_2_1">#REF!</definedName>
    <definedName name="Excel_VDS" localSheetId="0">#REF!</definedName>
    <definedName name="Excel_VDS">#REF!</definedName>
    <definedName name="ExternalData2">[4]Плани!$A$1:$E$3</definedName>
    <definedName name="F" localSheetId="0">[15]рік!#REF!</definedName>
    <definedName name="F">[15]рік!#REF!</definedName>
    <definedName name="fdf" localSheetId="0">#REF!</definedName>
    <definedName name="fdf">#REF!</definedName>
    <definedName name="fgh" hidden="1">{#N/A,#N/A,FALSE,"9PS0"}</definedName>
    <definedName name="fghjh" localSheetId="0">'[28]АТ_на 2004_витрати_1'!#REF!</definedName>
    <definedName name="fghjh">'[28]АТ_на 2004_витрати_1'!#REF!</definedName>
    <definedName name="FinDAte" localSheetId="0">#REF!</definedName>
    <definedName name="FinDAte">#REF!</definedName>
    <definedName name="firm" localSheetId="0">#REF!</definedName>
    <definedName name="firm">#REF!</definedName>
    <definedName name="FirstDataRow">[4]Ini!$C$7</definedName>
    <definedName name="footer" localSheetId="0">#REF!</definedName>
    <definedName name="footer">#REF!</definedName>
    <definedName name="ForDebug" localSheetId="0">#REF!</definedName>
    <definedName name="ForDebug">#REF!</definedName>
    <definedName name="Format">[4]Ini!$C$57</definedName>
    <definedName name="FormatCell">[4]Ini!$C$57</definedName>
    <definedName name="fsdgfag" localSheetId="0">#REF!</definedName>
    <definedName name="fsdgfag">#REF!</definedName>
    <definedName name="G" localSheetId="0">[15]рік!#REF!</definedName>
    <definedName name="G">[15]рік!#REF!</definedName>
    <definedName name="GER">[19]!GER</definedName>
    <definedName name="gg">[19]!gg</definedName>
    <definedName name="ggg" localSheetId="0">#REF!</definedName>
    <definedName name="ggg">#REF!</definedName>
    <definedName name="gjh" localSheetId="0">[29]assump!#REF!</definedName>
    <definedName name="gjh">[29]assump!#REF!</definedName>
    <definedName name="group" localSheetId="0">#REF!</definedName>
    <definedName name="group">#REF!</definedName>
    <definedName name="H" localSheetId="0">[30]рік!#REF!</definedName>
    <definedName name="H">[30]рік!#REF!</definedName>
    <definedName name="Heading">[4]Ini!$C$8</definedName>
    <definedName name="hhh" localSheetId="6">[31]!аппа</definedName>
    <definedName name="hhh" localSheetId="0">[31]!аппа</definedName>
    <definedName name="hhh" localSheetId="1">[31]!аппа</definedName>
    <definedName name="hhh" localSheetId="2">[31]!аппа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4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6">[19]!i</definedName>
    <definedName name="i" localSheetId="0">[19]!i</definedName>
    <definedName name="i" localSheetId="1">[19]!i</definedName>
    <definedName name="i" localSheetId="2">[19]!i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 localSheetId="0">'[33]Типи данних філії'!#REF!</definedName>
    <definedName name="Id_TypeList">'[33]Типи данних філії'!#REF!</definedName>
    <definedName name="II" localSheetId="0">#REF!</definedName>
    <definedName name="II">#REF!</definedName>
    <definedName name="iii_contr" localSheetId="4" hidden="1">{"'таб 21'!$A$1:$U$24","'таб 21'!$A$1:$U$1"}</definedName>
    <definedName name="iii_contr" hidden="1">{"'таб 21'!$A$1:$U$24","'таб 21'!$A$1:$U$1"}</definedName>
    <definedName name="Intercompany" localSheetId="0">#REF!</definedName>
    <definedName name="Intercompany">#REF!</definedName>
    <definedName name="J" localSheetId="0">'[20]1_Структура по елементах'!#REF!</definedName>
    <definedName name="J">'[20]1_Структура по елементах'!#REF!</definedName>
    <definedName name="JJ" localSheetId="0">#REF!</definedName>
    <definedName name="JJ">#REF!</definedName>
    <definedName name="K" localSheetId="0">'[20]1_Структура по елементах'!#REF!</definedName>
    <definedName name="K">'[20]1_Структура по елементах'!#REF!</definedName>
    <definedName name="Katya">[19]!Katya</definedName>
    <definedName name="KBCN" localSheetId="4" hidden="1">{#N/A,#N/A,FALSE,"9PS0"}</definedName>
    <definedName name="KBCN" hidden="1">{#N/A,#N/A,FALSE,"9PS0"}</definedName>
    <definedName name="kkkk" localSheetId="6">[19]!kkkk</definedName>
    <definedName name="kkkk" localSheetId="0">[19]!kkkk</definedName>
    <definedName name="kkkk" localSheetId="1">[19]!kkkk</definedName>
    <definedName name="kkkk" localSheetId="2">[19]!kkkk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 localSheetId="0">#REF!</definedName>
    <definedName name="koefE_1.1.1.">#REF!</definedName>
    <definedName name="koefE_1.1.2." localSheetId="0">#REF!</definedName>
    <definedName name="koefE_1.1.2.">#REF!</definedName>
    <definedName name="koefE_1_1_1_" localSheetId="0">#REF!</definedName>
    <definedName name="koefE_1_1_1_">#REF!</definedName>
    <definedName name="koefE_1_1_2_" localSheetId="0">#REF!</definedName>
    <definedName name="koefE_1_1_2_">#REF!</definedName>
    <definedName name="koefT_1.2." localSheetId="0">#REF!</definedName>
    <definedName name="koefT_1.2.">#REF!</definedName>
    <definedName name="koefT_1_2_" localSheetId="0">#REF!</definedName>
    <definedName name="koefT_1_2_">#REF!</definedName>
    <definedName name="kot" localSheetId="4" hidden="1">{#N/A,#N/A,FALSE,"9PS0"}</definedName>
    <definedName name="kot" hidden="1">{#N/A,#N/A,FALSE,"9PS0"}</definedName>
    <definedName name="L" localSheetId="0">[15]рік!#REF!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 localSheetId="0">'[28]АТ_на 2004_витрати_1'!#REF!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 localSheetId="0">#REF!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 localSheetId="0">#REF!</definedName>
    <definedName name="Ltke22_LTKE1_0798__3__Таблица">#REF!</definedName>
    <definedName name="Lv0">[4]Формати!$B$2:$E$2</definedName>
    <definedName name="m" localSheetId="4" hidden="1">{"'таб 21'!$A$1:$U$24","'таб 21'!$A$1:$U$1"}</definedName>
    <definedName name="m" hidden="1">{"'таб 21'!$A$1:$U$24","'таб 21'!$A$1:$U$1"}</definedName>
    <definedName name="Markohim" localSheetId="0">#REF!</definedName>
    <definedName name="Markohim">#REF!</definedName>
    <definedName name="may">[19]!may</definedName>
    <definedName name="MAYEK">[19]!MAYEK</definedName>
    <definedName name="mnth" localSheetId="0">#REF!</definedName>
    <definedName name="mnth">#REF!</definedName>
    <definedName name="n" localSheetId="4" hidden="1">{"'таб 21'!$A$1:$U$24","'таб 21'!$A$1:$U$1"}</definedName>
    <definedName name="n" hidden="1">{"'таб 21'!$A$1:$U$24","'таб 21'!$A$1:$U$1"}</definedName>
    <definedName name="NumFormat">[4]Формати!$B$16</definedName>
    <definedName name="O" localSheetId="0">'[20]1_Структура по елементах'!#REF!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 localSheetId="0">#REF!</definedName>
    <definedName name="otg_okat_ukr_data">#REF!</definedName>
    <definedName name="otg_okat_ukr_pokup" localSheetId="0">#REF!</definedName>
    <definedName name="otg_okat_ukr_pokup">#REF!</definedName>
    <definedName name="otg_okat_ukr_ves" localSheetId="0">#REF!</definedName>
    <definedName name="otg_okat_ukr_ves">#REF!</definedName>
    <definedName name="oxrtryd" localSheetId="4" hidden="1">{#N/A,#N/A,FALSE,"9PS0"}</definedName>
    <definedName name="oxrtryd" hidden="1">{#N/A,#N/A,FALSE,"9PS0"}</definedName>
    <definedName name="P" localSheetId="0">#REF!</definedName>
    <definedName name="P">#REF!</definedName>
    <definedName name="P_101" localSheetId="0">#REF!</definedName>
    <definedName name="P_101">#REF!</definedName>
    <definedName name="P_102" localSheetId="0">#REF!</definedName>
    <definedName name="P_102">#REF!</definedName>
    <definedName name="P_103" localSheetId="0">#REF!</definedName>
    <definedName name="P_103">#REF!</definedName>
    <definedName name="P_104" localSheetId="0">#REF!</definedName>
    <definedName name="P_104">#REF!</definedName>
    <definedName name="P_105" localSheetId="0">#REF!</definedName>
    <definedName name="P_105">#REF!</definedName>
    <definedName name="P_106" localSheetId="0">#REF!</definedName>
    <definedName name="P_106">#REF!</definedName>
    <definedName name="P_107" localSheetId="0">#REF!</definedName>
    <definedName name="P_107">#REF!</definedName>
    <definedName name="P_108" localSheetId="0">#REF!</definedName>
    <definedName name="P_108">#REF!</definedName>
    <definedName name="P_109" localSheetId="0">#REF!</definedName>
    <definedName name="P_109">#REF!</definedName>
    <definedName name="P_110" localSheetId="0">#REF!</definedName>
    <definedName name="P_110">#REF!</definedName>
    <definedName name="P_111" localSheetId="0">#REF!</definedName>
    <definedName name="P_111">#REF!</definedName>
    <definedName name="P_112" localSheetId="0">#REF!</definedName>
    <definedName name="P_112">#REF!</definedName>
    <definedName name="P_113" localSheetId="0">#REF!</definedName>
    <definedName name="P_113">#REF!</definedName>
    <definedName name="P_114" localSheetId="0">#REF!</definedName>
    <definedName name="P_114">#REF!</definedName>
    <definedName name="P01.3_к1" localSheetId="0">#REF!</definedName>
    <definedName name="P01.3_к1">#REF!</definedName>
    <definedName name="P01.3_к2" localSheetId="0">#REF!</definedName>
    <definedName name="P01.3_к2">#REF!</definedName>
    <definedName name="P01.3_к3" localSheetId="0">#REF!</definedName>
    <definedName name="P01.3_к3">#REF!</definedName>
    <definedName name="P01.3_к4" localSheetId="0">#REF!</definedName>
    <definedName name="P01.3_к4">#REF!</definedName>
    <definedName name="P01.4_к1" localSheetId="0">#REF!</definedName>
    <definedName name="P01.4_к1">#REF!</definedName>
    <definedName name="P01.4_к2" localSheetId="0">#REF!</definedName>
    <definedName name="P01.4_к2">#REF!</definedName>
    <definedName name="P01.4_к3" localSheetId="0">#REF!</definedName>
    <definedName name="P01.4_к3">#REF!</definedName>
    <definedName name="P01.4_к4" localSheetId="0">#REF!</definedName>
    <definedName name="P01.4_к4">#REF!</definedName>
    <definedName name="P01.5.1_3" localSheetId="0">#REF!</definedName>
    <definedName name="P01.5.1_3">#REF!</definedName>
    <definedName name="P01.5.2_3" localSheetId="0">#REF!</definedName>
    <definedName name="P01.5.2_3">#REF!</definedName>
    <definedName name="P01.5_3" localSheetId="0">#REF!</definedName>
    <definedName name="P01.5_3">#REF!</definedName>
    <definedName name="P02.3_к1" localSheetId="0">#REF!</definedName>
    <definedName name="P02.3_к1">#REF!</definedName>
    <definedName name="P02.3_к2" localSheetId="0">#REF!</definedName>
    <definedName name="P02.3_к2">#REF!</definedName>
    <definedName name="P02.3_к3" localSheetId="0">#REF!</definedName>
    <definedName name="P02.3_к3">#REF!</definedName>
    <definedName name="P02.3_к4" localSheetId="0">#REF!</definedName>
    <definedName name="P02.3_к4">#REF!</definedName>
    <definedName name="P04.07_к1" localSheetId="0">#REF!</definedName>
    <definedName name="P04.07_к1">#REF!</definedName>
    <definedName name="P04.07_к2" localSheetId="0">#REF!</definedName>
    <definedName name="P04.07_к2">#REF!</definedName>
    <definedName name="P04.07_к3" localSheetId="0">#REF!</definedName>
    <definedName name="P04.07_к3">#REF!</definedName>
    <definedName name="P04.07_к4" localSheetId="0">#REF!</definedName>
    <definedName name="P04.07_к4">#REF!</definedName>
    <definedName name="P04.12_к1" localSheetId="0">'[44]Разом  2010'!#REF!</definedName>
    <definedName name="P04.12_к1">'[44]Разом  2010'!#REF!</definedName>
    <definedName name="P04.12_к2" localSheetId="0">'[44]Разом  2010'!#REF!</definedName>
    <definedName name="P04.12_к2">'[44]Разом  2010'!#REF!</definedName>
    <definedName name="P04.12_к3" localSheetId="0">'[44]Разом  2010'!#REF!</definedName>
    <definedName name="P04.12_к3">'[44]Разом  2010'!#REF!</definedName>
    <definedName name="P04.12_к4" localSheetId="0">'[44]Разом  2010'!#REF!</definedName>
    <definedName name="P04.12_к4">'[44]Разом  2010'!#REF!</definedName>
    <definedName name="P04.12_нп" localSheetId="0">#REF!</definedName>
    <definedName name="P04.12_нп">#REF!</definedName>
    <definedName name="P04.13_к1" localSheetId="0">'[44]Разом  2010'!#REF!</definedName>
    <definedName name="P04.13_к1">'[44]Разом  2010'!#REF!</definedName>
    <definedName name="P04.13_к2" localSheetId="0">'[44]Разом  2010'!#REF!</definedName>
    <definedName name="P04.13_к2">'[44]Разом  2010'!#REF!</definedName>
    <definedName name="P04.13_к3" localSheetId="0">'[44]Разом  2010'!#REF!</definedName>
    <definedName name="P04.13_к3">'[44]Разом  2010'!#REF!</definedName>
    <definedName name="P04.13_к4" localSheetId="0">'[44]Разом  2010'!#REF!</definedName>
    <definedName name="P04.13_к4">'[44]Разом  2010'!#REF!</definedName>
    <definedName name="P04.13_нп" localSheetId="0">#REF!</definedName>
    <definedName name="P04.13_нп">#REF!</definedName>
    <definedName name="P05.3_к1" localSheetId="0">#REF!</definedName>
    <definedName name="P05.3_к1">#REF!</definedName>
    <definedName name="P05.3_к2" localSheetId="0">#REF!</definedName>
    <definedName name="P05.3_к2">#REF!</definedName>
    <definedName name="P05.3_к3" localSheetId="0">#REF!</definedName>
    <definedName name="P05.3_к3">#REF!</definedName>
    <definedName name="P05.3_к4" localSheetId="0">#REF!</definedName>
    <definedName name="P05.3_к4">#REF!</definedName>
    <definedName name="P07_к" localSheetId="0">#REF!</definedName>
    <definedName name="P07_к">#REF!</definedName>
    <definedName name="P07_нп" localSheetId="0">#REF!</definedName>
    <definedName name="P07_нп">#REF!</definedName>
    <definedName name="P1.6_к1" localSheetId="0">#REF!</definedName>
    <definedName name="P1.6_к1">#REF!</definedName>
    <definedName name="P1.6_к3" localSheetId="0">#REF!</definedName>
    <definedName name="P1.6_к3">#REF!</definedName>
    <definedName name="P1.6_к4" localSheetId="0">#REF!</definedName>
    <definedName name="P1.6_к4">#REF!</definedName>
    <definedName name="P10_к1" localSheetId="0">#REF!</definedName>
    <definedName name="P10_к1">#REF!</definedName>
    <definedName name="P10_к2" localSheetId="0">#REF!</definedName>
    <definedName name="P10_к2">#REF!</definedName>
    <definedName name="P10_к3" localSheetId="0">#REF!</definedName>
    <definedName name="P10_к3">#REF!</definedName>
    <definedName name="P10_к4" localSheetId="0">#REF!</definedName>
    <definedName name="P10_к4">#REF!</definedName>
    <definedName name="P13.5.1_к1" localSheetId="0">#REF!</definedName>
    <definedName name="P13.5.1_к1">#REF!</definedName>
    <definedName name="P13.5.1_к2" localSheetId="0">#REF!</definedName>
    <definedName name="P13.5.1_к2">#REF!</definedName>
    <definedName name="P13.5.1_к3" localSheetId="0">#REF!</definedName>
    <definedName name="P13.5.1_к3">#REF!</definedName>
    <definedName name="P13.5.1_к4" localSheetId="0">#REF!</definedName>
    <definedName name="P13.5.1_к4">#REF!</definedName>
    <definedName name="P13.5.1_нп" localSheetId="0">#REF!</definedName>
    <definedName name="P13.5.1_нп">#REF!</definedName>
    <definedName name="P13.5.2_к1" localSheetId="0">#REF!</definedName>
    <definedName name="P13.5.2_к1">#REF!</definedName>
    <definedName name="P13.5.2_к2" localSheetId="0">#REF!</definedName>
    <definedName name="P13.5.2_к2">#REF!</definedName>
    <definedName name="P13.5.2_к3" localSheetId="0">#REF!</definedName>
    <definedName name="P13.5.2_к3">#REF!</definedName>
    <definedName name="P13.5.2_к4" localSheetId="0">#REF!</definedName>
    <definedName name="P13.5.2_к4">#REF!</definedName>
    <definedName name="P13.5.2_нп" localSheetId="0">#REF!</definedName>
    <definedName name="P13.5.2_нп">#REF!</definedName>
    <definedName name="P13.7_к1" localSheetId="0">#REF!</definedName>
    <definedName name="P13.7_к1">#REF!</definedName>
    <definedName name="P13.7_к2" localSheetId="0">#REF!</definedName>
    <definedName name="P13.7_к2">#REF!</definedName>
    <definedName name="P13.7_к3" localSheetId="0">#REF!</definedName>
    <definedName name="P13.7_к3">#REF!</definedName>
    <definedName name="P13.7_к4" localSheetId="0">#REF!</definedName>
    <definedName name="P13.7_к4">#REF!</definedName>
    <definedName name="P13_к1" localSheetId="0">#REF!</definedName>
    <definedName name="P13_к1">#REF!</definedName>
    <definedName name="P13_к2" localSheetId="0">#REF!</definedName>
    <definedName name="P13_к2">#REF!</definedName>
    <definedName name="P13_к3" localSheetId="0">#REF!</definedName>
    <definedName name="P13_к3">#REF!</definedName>
    <definedName name="P13_к4" localSheetId="0">#REF!</definedName>
    <definedName name="P13_к4">#REF!</definedName>
    <definedName name="P19.1_к2" localSheetId="0">#REF!</definedName>
    <definedName name="P19.1_к2">#REF!</definedName>
    <definedName name="P19.1_к3" localSheetId="0">#REF!</definedName>
    <definedName name="P19.1_к3">#REF!</definedName>
    <definedName name="P19.1_к4" localSheetId="0">#REF!</definedName>
    <definedName name="P19.1_к4">#REF!</definedName>
    <definedName name="P23_к1" localSheetId="0">#REF!</definedName>
    <definedName name="P23_к1">#REF!</definedName>
    <definedName name="P23_к2" localSheetId="0">#REF!</definedName>
    <definedName name="P23_к2">#REF!</definedName>
    <definedName name="P23_к3" localSheetId="0">#REF!</definedName>
    <definedName name="P23_к3">#REF!</definedName>
    <definedName name="P23_к4" localSheetId="0">#REF!</definedName>
    <definedName name="P23_к4">#REF!</definedName>
    <definedName name="P4.1_к1" localSheetId="0">#REF!</definedName>
    <definedName name="P4.1_к1">#REF!</definedName>
    <definedName name="P4.1_к2" localSheetId="0">#REF!</definedName>
    <definedName name="P4.1_к2">#REF!</definedName>
    <definedName name="P4.1_к3" localSheetId="0">#REF!</definedName>
    <definedName name="P4.1_к3">#REF!</definedName>
    <definedName name="P4.1_к4" localSheetId="0">#REF!</definedName>
    <definedName name="P4.1_к4">#REF!</definedName>
    <definedName name="P4.1_л" localSheetId="0">#REF!</definedName>
    <definedName name="P4.1_л">#REF!</definedName>
    <definedName name="P4.1_п" localSheetId="0">#REF!</definedName>
    <definedName name="P4.1_п">#REF!</definedName>
    <definedName name="P4.5_к1" localSheetId="0">#REF!</definedName>
    <definedName name="P4.5_к1">#REF!</definedName>
    <definedName name="P4.5_к2" localSheetId="0">#REF!</definedName>
    <definedName name="P4.5_к2">#REF!</definedName>
    <definedName name="P4.5_к3" localSheetId="0">#REF!</definedName>
    <definedName name="P4.5_к3">#REF!</definedName>
    <definedName name="P4.5_к4" localSheetId="0">#REF!</definedName>
    <definedName name="P4.5_к4">#REF!</definedName>
    <definedName name="P6.1_к1" localSheetId="0">#REF!</definedName>
    <definedName name="P6.1_к1">#REF!</definedName>
    <definedName name="P6.1_к2" localSheetId="0">#REF!</definedName>
    <definedName name="P6.1_к2">#REF!</definedName>
    <definedName name="P6.1_к3" localSheetId="0">#REF!</definedName>
    <definedName name="P6.1_к3">#REF!</definedName>
    <definedName name="P6.1_к4" localSheetId="0">#REF!</definedName>
    <definedName name="P6.1_к4">#REF!</definedName>
    <definedName name="P6.1_нп" localSheetId="0">#REF!</definedName>
    <definedName name="P6.1_нп">#REF!</definedName>
    <definedName name="P6.2_к1" localSheetId="0">#REF!</definedName>
    <definedName name="P6.2_к1">#REF!</definedName>
    <definedName name="P6.2_к2" localSheetId="0">#REF!</definedName>
    <definedName name="P6.2_к2">#REF!</definedName>
    <definedName name="P6.2_к3" localSheetId="0">#REF!</definedName>
    <definedName name="P6.2_к3">#REF!</definedName>
    <definedName name="P6.2_к4" localSheetId="0">#REF!</definedName>
    <definedName name="P6.2_к4">#REF!</definedName>
    <definedName name="P6.2_нп" localSheetId="0">#REF!</definedName>
    <definedName name="P6.2_нп">#REF!</definedName>
    <definedName name="P6.3_к1" localSheetId="0">#REF!</definedName>
    <definedName name="P6.3_к1">#REF!</definedName>
    <definedName name="P6.3_к2" localSheetId="0">#REF!</definedName>
    <definedName name="P6.3_к2">#REF!</definedName>
    <definedName name="P6.3_к3" localSheetId="0">#REF!</definedName>
    <definedName name="P6.3_к3">#REF!</definedName>
    <definedName name="P6.3_к4" localSheetId="0">#REF!</definedName>
    <definedName name="P6.3_к4">#REF!</definedName>
    <definedName name="P6.3_нп" localSheetId="0">#REF!</definedName>
    <definedName name="P6.3_нп">#REF!</definedName>
    <definedName name="P6_к1" localSheetId="0">#REF!</definedName>
    <definedName name="P6_к1">#REF!</definedName>
    <definedName name="P6_к2" localSheetId="0">#REF!</definedName>
    <definedName name="P6_к2">#REF!</definedName>
    <definedName name="P6_к3" localSheetId="0">#REF!</definedName>
    <definedName name="P6_к3">#REF!</definedName>
    <definedName name="P6_к4" localSheetId="0">#REF!</definedName>
    <definedName name="P6_к4">#REF!</definedName>
    <definedName name="P6_нп" localSheetId="0">#REF!</definedName>
    <definedName name="P6_нп">#REF!</definedName>
    <definedName name="P7.1_к1" localSheetId="0">#REF!</definedName>
    <definedName name="P7.1_к1">#REF!</definedName>
    <definedName name="P7.1_к2" localSheetId="0">#REF!</definedName>
    <definedName name="P7.1_к2">#REF!</definedName>
    <definedName name="P7.1_к3" localSheetId="0">#REF!</definedName>
    <definedName name="P7.1_к3">#REF!</definedName>
    <definedName name="P7.1_к4" localSheetId="0">#REF!</definedName>
    <definedName name="P7.1_к4">#REF!</definedName>
    <definedName name="P7.1_нп" localSheetId="0">#REF!</definedName>
    <definedName name="P7.1_нп">#REF!</definedName>
    <definedName name="P7.2_к1" localSheetId="0">#REF!</definedName>
    <definedName name="P7.2_к1">#REF!</definedName>
    <definedName name="P7.2_к2" localSheetId="0">#REF!</definedName>
    <definedName name="P7.2_к2">#REF!</definedName>
    <definedName name="P7.2_к3" localSheetId="0">#REF!</definedName>
    <definedName name="P7.2_к3">#REF!</definedName>
    <definedName name="P7.2_к4" localSheetId="0">#REF!</definedName>
    <definedName name="P7.2_к4">#REF!</definedName>
    <definedName name="P7.2_нп" localSheetId="0">#REF!</definedName>
    <definedName name="P7.2_нп">#REF!</definedName>
    <definedName name="P7.3_к1" localSheetId="0">#REF!</definedName>
    <definedName name="P7.3_к1">#REF!</definedName>
    <definedName name="P7.3_к2" localSheetId="0">#REF!</definedName>
    <definedName name="P7.3_к2">#REF!</definedName>
    <definedName name="P7.3_к3" localSheetId="0">#REF!</definedName>
    <definedName name="P7.3_к3">#REF!</definedName>
    <definedName name="P7.3_к4" localSheetId="0">#REF!</definedName>
    <definedName name="P7.3_к4">#REF!</definedName>
    <definedName name="P7.3_нп" localSheetId="0">#REF!</definedName>
    <definedName name="P7.3_нп">#REF!</definedName>
    <definedName name="P7_к1" localSheetId="0">#REF!</definedName>
    <definedName name="P7_к1">#REF!</definedName>
    <definedName name="P7_к2" localSheetId="0">#REF!</definedName>
    <definedName name="P7_к2">#REF!</definedName>
    <definedName name="P7_к3" localSheetId="0">#REF!</definedName>
    <definedName name="P7_к3">#REF!</definedName>
    <definedName name="P7_к4" localSheetId="0">#REF!</definedName>
    <definedName name="P7_к4">#REF!</definedName>
    <definedName name="P7_нп" localSheetId="0">#REF!</definedName>
    <definedName name="P7_нп">#REF!</definedName>
    <definedName name="period" localSheetId="0">#REF!</definedName>
    <definedName name="period">#REF!</definedName>
    <definedName name="Periods">'[6]0'!$I$1:$I$16</definedName>
    <definedName name="pitanie" localSheetId="4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 localSheetId="0">#REF!</definedName>
    <definedName name="PА_пу">#REF!</definedName>
    <definedName name="PА1_неу" localSheetId="0">#REF!</definedName>
    <definedName name="PА1_неу">#REF!</definedName>
    <definedName name="PА1_нп" localSheetId="0">#REF!</definedName>
    <definedName name="PА1_нп">#REF!</definedName>
    <definedName name="PА1_п" localSheetId="0">#REF!</definedName>
    <definedName name="PА1_п">#REF!</definedName>
    <definedName name="PА1_пу" localSheetId="0">#REF!</definedName>
    <definedName name="PА1_пу">#REF!</definedName>
    <definedName name="PА2_неу" localSheetId="0">#REF!</definedName>
    <definedName name="PА2_неу">#REF!</definedName>
    <definedName name="PА2_нп" localSheetId="0">#REF!</definedName>
    <definedName name="PА2_нп">#REF!</definedName>
    <definedName name="PА2_п" localSheetId="0">#REF!</definedName>
    <definedName name="PА2_п">#REF!</definedName>
    <definedName name="PА2_пу" localSheetId="0">#REF!</definedName>
    <definedName name="PА2_пу">#REF!</definedName>
    <definedName name="PА3_неу" localSheetId="0">#REF!</definedName>
    <definedName name="PА3_неу">#REF!</definedName>
    <definedName name="PА3_нп" localSheetId="0">#REF!</definedName>
    <definedName name="PА3_нп">#REF!</definedName>
    <definedName name="PА3_п" localSheetId="0">#REF!</definedName>
    <definedName name="PА3_п">#REF!</definedName>
    <definedName name="PА3_пу" localSheetId="0">#REF!</definedName>
    <definedName name="PА3_пу">#REF!</definedName>
    <definedName name="PА4_неу" localSheetId="0">#REF!</definedName>
    <definedName name="PА4_неу">#REF!</definedName>
    <definedName name="PА4_нп" localSheetId="0">#REF!</definedName>
    <definedName name="PА4_нп">#REF!</definedName>
    <definedName name="PА4_п" localSheetId="0">#REF!</definedName>
    <definedName name="PА4_п">#REF!</definedName>
    <definedName name="PА4_пу" localSheetId="0">#REF!</definedName>
    <definedName name="PА4_пу">#REF!</definedName>
    <definedName name="PА5_неу" localSheetId="0">#REF!</definedName>
    <definedName name="PА5_неу">#REF!</definedName>
    <definedName name="PА5_нп" localSheetId="0">#REF!</definedName>
    <definedName name="PА5_нп">#REF!</definedName>
    <definedName name="PА5_п" localSheetId="0">#REF!</definedName>
    <definedName name="PА5_п">#REF!</definedName>
    <definedName name="PА5_пу" localSheetId="0">#REF!</definedName>
    <definedName name="PА5_пу">#REF!</definedName>
    <definedName name="PА6_неу" localSheetId="0">#REF!</definedName>
    <definedName name="PА6_неу">#REF!</definedName>
    <definedName name="PА6_нп" localSheetId="0">#REF!</definedName>
    <definedName name="PА6_нп">#REF!</definedName>
    <definedName name="PА6_п" localSheetId="0">#REF!</definedName>
    <definedName name="PА6_п">#REF!</definedName>
    <definedName name="PА6_пу" localSheetId="0">#REF!</definedName>
    <definedName name="PА6_пу">#REF!</definedName>
    <definedName name="PА7_неу" localSheetId="0">#REF!</definedName>
    <definedName name="PА7_неу">#REF!</definedName>
    <definedName name="PА7_нп" localSheetId="0">#REF!</definedName>
    <definedName name="PА7_нп">#REF!</definedName>
    <definedName name="PА7_п" localSheetId="0">#REF!</definedName>
    <definedName name="PА7_п">#REF!</definedName>
    <definedName name="PА7_пу" localSheetId="0">#REF!</definedName>
    <definedName name="PА7_пу">#REF!</definedName>
    <definedName name="PБ1_к" localSheetId="0">#REF!</definedName>
    <definedName name="PБ1_к">#REF!</definedName>
    <definedName name="PБ1_нп" localSheetId="0">#REF!</definedName>
    <definedName name="PБ1_нп">#REF!</definedName>
    <definedName name="PБ1_пк" localSheetId="0">#REF!</definedName>
    <definedName name="PБ1_пк">#REF!</definedName>
    <definedName name="PБ2_к" localSheetId="0">#REF!</definedName>
    <definedName name="PБ2_к">#REF!</definedName>
    <definedName name="PБ2_нп" localSheetId="0">#REF!</definedName>
    <definedName name="PБ2_нп">#REF!</definedName>
    <definedName name="PБ2_пк" localSheetId="0">#REF!</definedName>
    <definedName name="PБ2_пк">#REF!</definedName>
    <definedName name="PБ3_к" localSheetId="0">#REF!</definedName>
    <definedName name="PБ3_к">#REF!</definedName>
    <definedName name="PБ3_нп" localSheetId="0">#REF!</definedName>
    <definedName name="PБ3_нп">#REF!</definedName>
    <definedName name="PБ3_пк" localSheetId="0">#REF!</definedName>
    <definedName name="PБ3_пк">#REF!</definedName>
    <definedName name="PБ4_к" localSheetId="0">#REF!</definedName>
    <definedName name="PБ4_к">#REF!</definedName>
    <definedName name="PБ4_нп" localSheetId="0">#REF!</definedName>
    <definedName name="PБ4_нп">#REF!</definedName>
    <definedName name="PБ4_пк" localSheetId="0">#REF!</definedName>
    <definedName name="PБ4_пк">#REF!</definedName>
    <definedName name="PБ5_к" localSheetId="0">#REF!</definedName>
    <definedName name="PБ5_к">#REF!</definedName>
    <definedName name="PБ5_нп" localSheetId="0">#REF!</definedName>
    <definedName name="PБ5_нп">#REF!</definedName>
    <definedName name="PБ5_пк" localSheetId="0">#REF!</definedName>
    <definedName name="PБ5_пк">#REF!</definedName>
    <definedName name="PБ6_к" localSheetId="0">#REF!</definedName>
    <definedName name="PБ6_к">#REF!</definedName>
    <definedName name="PБ6_нп" localSheetId="0">#REF!</definedName>
    <definedName name="PБ6_нп">#REF!</definedName>
    <definedName name="PБ6_пк" localSheetId="0">#REF!</definedName>
    <definedName name="PБ6_пк">#REF!</definedName>
    <definedName name="PБ7_к" localSheetId="0">#REF!</definedName>
    <definedName name="PБ7_к">#REF!</definedName>
    <definedName name="PБ7_нп" localSheetId="0">#REF!</definedName>
    <definedName name="PБ7_нп">#REF!</definedName>
    <definedName name="PБ7_пк" localSheetId="0">#REF!</definedName>
    <definedName name="PБ7_пк">#REF!</definedName>
    <definedName name="PБ8_к" localSheetId="0">#REF!</definedName>
    <definedName name="PБ8_к">#REF!</definedName>
    <definedName name="PБ8_нп" localSheetId="0">#REF!</definedName>
    <definedName name="PБ8_нп">#REF!</definedName>
    <definedName name="PБ8_пк" localSheetId="0">#REF!</definedName>
    <definedName name="PБ8_пк">#REF!</definedName>
    <definedName name="PВ_к" localSheetId="0">#REF!</definedName>
    <definedName name="PВ_к">#REF!</definedName>
    <definedName name="PВ_нп" localSheetId="0">#REF!</definedName>
    <definedName name="PВ_нп">#REF!</definedName>
    <definedName name="PВ_пк" localSheetId="0">#REF!</definedName>
    <definedName name="PВ_пк">#REF!</definedName>
    <definedName name="Q" localSheetId="0">'[20]1_Структура по елементах'!#REF!</definedName>
    <definedName name="Q">'[20]1_Структура по елементах'!#REF!</definedName>
    <definedName name="qq" localSheetId="6">[19]!qq</definedName>
    <definedName name="qq" localSheetId="0">[19]!qq</definedName>
    <definedName name="qq" localSheetId="1">[19]!qq</definedName>
    <definedName name="qq" localSheetId="2">[19]!qq</definedName>
    <definedName name="qq">[19]!qq</definedName>
    <definedName name="qqq" localSheetId="0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 localSheetId="0">[8]рік!#REF!</definedName>
    <definedName name="QКТМ">[8]рік!#REF!</definedName>
    <definedName name="QКТМ1" localSheetId="0">[8]рік!#REF!</definedName>
    <definedName name="QКТМ1">[8]рік!#REF!</definedName>
    <definedName name="Qрозрах" localSheetId="0">[8]рік!#REF!</definedName>
    <definedName name="Qрозрах">[8]рік!#REF!</definedName>
    <definedName name="rep" localSheetId="0">'[28]АТ_на 2004_витрати_1'!#REF!</definedName>
    <definedName name="rep">'[28]АТ_на 2004_витрати_1'!#REF!</definedName>
    <definedName name="ReportsList" localSheetId="0">#REF!</definedName>
    <definedName name="ReportsList">#REF!</definedName>
    <definedName name="rfiltr" localSheetId="0">#REF!</definedName>
    <definedName name="rfiltr">#REF!</definedName>
    <definedName name="rfirm" localSheetId="0">#REF!</definedName>
    <definedName name="rfirm">#REF!</definedName>
    <definedName name="rgroup" localSheetId="0">#REF!</definedName>
    <definedName name="rgroup">#REF!</definedName>
    <definedName name="rperiod" localSheetId="0">#REF!</definedName>
    <definedName name="rperiod">#REF!</definedName>
    <definedName name="rr" localSheetId="6">[19]!rr</definedName>
    <definedName name="rr" localSheetId="0">[19]!rr</definedName>
    <definedName name="rr" localSheetId="1">[19]!rr</definedName>
    <definedName name="rr" localSheetId="2">[19]!rr</definedName>
    <definedName name="rr">[19]!rr</definedName>
    <definedName name="RuName">[4]Періоди!$D$2:$D$35</definedName>
    <definedName name="ryu" localSheetId="0">'[28]АТ_на 2004_витрати_1'!#REF!</definedName>
    <definedName name="ryu">'[28]АТ_на 2004_витрати_1'!#REF!</definedName>
    <definedName name="s" localSheetId="4" hidden="1">{#N/A,#N/A,FALSE,"9PS0"}</definedName>
    <definedName name="s" hidden="1">{#N/A,#N/A,FALSE,"9PS0"}</definedName>
    <definedName name="SALES" localSheetId="0">[45]assump!#REF!</definedName>
    <definedName name="SALES">[45]assump!#REF!</definedName>
    <definedName name="SALES_1" localSheetId="0">[45]assump!#REF!</definedName>
    <definedName name="SALES_1">[45]assump!#REF!</definedName>
    <definedName name="SALES_11" localSheetId="0">[45]assump!#REF!</definedName>
    <definedName name="SALES_11">[45]assump!#REF!</definedName>
    <definedName name="SALES_114" localSheetId="0">[45]assump!#REF!</definedName>
    <definedName name="SALES_114">[45]assump!#REF!</definedName>
    <definedName name="SALES_123" localSheetId="0">[45]assump!#REF!</definedName>
    <definedName name="SALES_123">[45]assump!#REF!</definedName>
    <definedName name="SALES_132" localSheetId="0">[45]assump!#REF!</definedName>
    <definedName name="SALES_132">[45]assump!#REF!</definedName>
    <definedName name="SALES_141" localSheetId="0">[45]assump!#REF!</definedName>
    <definedName name="SALES_141">[45]assump!#REF!</definedName>
    <definedName name="SALES_1414" localSheetId="0">[45]assump!#REF!</definedName>
    <definedName name="SALES_1414">[45]assump!#REF!</definedName>
    <definedName name="SALES_151" localSheetId="0">[45]assump!#REF!</definedName>
    <definedName name="SALES_151">[45]assump!#REF!</definedName>
    <definedName name="SALES_174" localSheetId="0">[45]assump!#REF!</definedName>
    <definedName name="SALES_174">[45]assump!#REF!</definedName>
    <definedName name="SALES_2" localSheetId="0">[45]assump!#REF!</definedName>
    <definedName name="SALES_2">[45]assump!#REF!</definedName>
    <definedName name="SALES_2002" localSheetId="0">[46]assump!#REF!</definedName>
    <definedName name="SALES_2002">[46]assump!#REF!</definedName>
    <definedName name="SALES_2003" localSheetId="0">[46]assump!#REF!</definedName>
    <definedName name="SALES_2003">[46]assump!#REF!</definedName>
    <definedName name="SALES_2004" localSheetId="0">[46]assump!#REF!</definedName>
    <definedName name="SALES_2004">[46]assump!#REF!</definedName>
    <definedName name="SALES_2005" localSheetId="0">[46]assump!#REF!</definedName>
    <definedName name="SALES_2005">[46]assump!#REF!</definedName>
    <definedName name="SALES_2006" localSheetId="0">[46]assump!#REF!</definedName>
    <definedName name="SALES_2006">[46]assump!#REF!</definedName>
    <definedName name="SALES_2007" localSheetId="0">[46]assump!#REF!</definedName>
    <definedName name="SALES_2007">[46]assump!#REF!</definedName>
    <definedName name="SALES_2008" localSheetId="0">[46]assump!#REF!</definedName>
    <definedName name="SALES_2008">[46]assump!#REF!</definedName>
    <definedName name="SALES_2009" localSheetId="0">[46]assump!#REF!</definedName>
    <definedName name="SALES_2009">[46]assump!#REF!</definedName>
    <definedName name="SALES_2010" localSheetId="0">[46]assump!#REF!</definedName>
    <definedName name="SALES_2010">[46]assump!#REF!</definedName>
    <definedName name="SALES_2011" localSheetId="0">[46]assump!#REF!</definedName>
    <definedName name="SALES_2011">[46]assump!#REF!</definedName>
    <definedName name="SALES_2012" localSheetId="0">[46]assump!#REF!</definedName>
    <definedName name="SALES_2012">[46]assump!#REF!</definedName>
    <definedName name="SALES_21" localSheetId="0">[45]assump!#REF!</definedName>
    <definedName name="SALES_21">[45]assump!#REF!</definedName>
    <definedName name="SALES_210" localSheetId="0">[45]assump!#REF!</definedName>
    <definedName name="SALES_210">[45]assump!#REF!</definedName>
    <definedName name="SALES_2100" localSheetId="0">[45]assump!#REF!</definedName>
    <definedName name="SALES_2100">[45]assump!#REF!</definedName>
    <definedName name="SALES_2101" localSheetId="0">[45]assump!#REF!</definedName>
    <definedName name="SALES_2101">[45]assump!#REF!</definedName>
    <definedName name="SALES_2102" localSheetId="0">[45]assump!#REF!</definedName>
    <definedName name="SALES_2102">[45]assump!#REF!</definedName>
    <definedName name="SALES_2104" localSheetId="0">[45]assump!#REF!</definedName>
    <definedName name="SALES_2104">[45]assump!#REF!</definedName>
    <definedName name="SALES_2105" localSheetId="0">[45]assump!#REF!</definedName>
    <definedName name="SALES_2105">[45]assump!#REF!</definedName>
    <definedName name="SALES_2106" localSheetId="0">[45]assump!#REF!</definedName>
    <definedName name="SALES_2106">[45]assump!#REF!</definedName>
    <definedName name="SALES_2107" localSheetId="0">[45]assump!#REF!</definedName>
    <definedName name="SALES_2107">[45]assump!#REF!</definedName>
    <definedName name="SALES_2108" localSheetId="0">[45]assump!#REF!</definedName>
    <definedName name="SALES_2108">[45]assump!#REF!</definedName>
    <definedName name="SALES_2109" localSheetId="0">[45]assump!#REF!</definedName>
    <definedName name="SALES_2109">[45]assump!#REF!</definedName>
    <definedName name="SALES_211" localSheetId="0">[45]assump!#REF!</definedName>
    <definedName name="SALES_211">[45]assump!#REF!</definedName>
    <definedName name="SALES_2111" localSheetId="0">[45]assump!#REF!</definedName>
    <definedName name="SALES_2111">[45]assump!#REF!</definedName>
    <definedName name="SALES_22" localSheetId="0">[45]assump!#REF!</definedName>
    <definedName name="SALES_22">[45]assump!#REF!</definedName>
    <definedName name="SALES_2212" localSheetId="0">[45]assump!#REF!</definedName>
    <definedName name="SALES_2212">[45]assump!#REF!</definedName>
    <definedName name="SALES_2222" localSheetId="0">[45]assump!#REF!</definedName>
    <definedName name="SALES_2222">[45]assump!#REF!</definedName>
    <definedName name="SALES_321" localSheetId="0">[45]assump!#REF!</definedName>
    <definedName name="SALES_321">[45]assump!#REF!</definedName>
    <definedName name="SALES_41" localSheetId="0">[45]assump!#REF!</definedName>
    <definedName name="SALES_41">[45]assump!#REF!</definedName>
    <definedName name="SALES_42" localSheetId="0">[45]assump!#REF!</definedName>
    <definedName name="SALES_42">[45]assump!#REF!</definedName>
    <definedName name="SALES_43" localSheetId="0">[45]assump!#REF!</definedName>
    <definedName name="SALES_43">[45]assump!#REF!</definedName>
    <definedName name="SALES_44" localSheetId="0">[45]assump!#REF!</definedName>
    <definedName name="SALES_44">[45]assump!#REF!</definedName>
    <definedName name="SALES_45" localSheetId="0">[45]assump!#REF!</definedName>
    <definedName name="SALES_45">[45]assump!#REF!</definedName>
    <definedName name="SALES_46" localSheetId="0">[45]assump!#REF!</definedName>
    <definedName name="SALES_46">[45]assump!#REF!</definedName>
    <definedName name="SALES_47" localSheetId="0">[45]assump!#REF!</definedName>
    <definedName name="SALES_47">[45]assump!#REF!</definedName>
    <definedName name="SALES_48" localSheetId="0">[45]assump!#REF!</definedName>
    <definedName name="SALES_48">[45]assump!#REF!</definedName>
    <definedName name="SALES_49" localSheetId="0">[45]assump!#REF!</definedName>
    <definedName name="SALES_49">[45]assump!#REF!</definedName>
    <definedName name="SALES_51" localSheetId="0">[45]assump!#REF!</definedName>
    <definedName name="SALES_51">[45]assump!#REF!</definedName>
    <definedName name="SALES_52" localSheetId="0">[45]assump!#REF!</definedName>
    <definedName name="SALES_52">[45]assump!#REF!</definedName>
    <definedName name="SALES_53" localSheetId="0">[45]assump!#REF!</definedName>
    <definedName name="SALES_53">[45]assump!#REF!</definedName>
    <definedName name="SALES_54" localSheetId="0">[45]assump!#REF!</definedName>
    <definedName name="SALES_54">[45]assump!#REF!</definedName>
    <definedName name="SALES_55" localSheetId="0">[45]assump!#REF!</definedName>
    <definedName name="SALES_55">[45]assump!#REF!</definedName>
    <definedName name="SALES_56" localSheetId="0">[45]assump!#REF!</definedName>
    <definedName name="SALES_56">[45]assump!#REF!</definedName>
    <definedName name="SALES_57" localSheetId="0">[45]assump!#REF!</definedName>
    <definedName name="SALES_57">[45]assump!#REF!</definedName>
    <definedName name="SALES_58" localSheetId="0">[45]assump!#REF!</definedName>
    <definedName name="SALES_58">[45]assump!#REF!</definedName>
    <definedName name="SALES_59" localSheetId="0">[45]assump!#REF!</definedName>
    <definedName name="SALES_59">[45]assump!#REF!</definedName>
    <definedName name="SALES_6" localSheetId="0">[45]assump!#REF!</definedName>
    <definedName name="SALES_6">[45]assump!#REF!</definedName>
    <definedName name="SALES_60" localSheetId="0">[45]assump!#REF!</definedName>
    <definedName name="SALES_60">[45]assump!#REF!</definedName>
    <definedName name="SALES_61" localSheetId="0">[45]assump!#REF!</definedName>
    <definedName name="SALES_61">[45]assump!#REF!</definedName>
    <definedName name="SALES_62" localSheetId="0">[45]assump!#REF!</definedName>
    <definedName name="SALES_62">[45]assump!#REF!</definedName>
    <definedName name="SALES_63" localSheetId="0">[45]assump!#REF!</definedName>
    <definedName name="SALES_63">[45]assump!#REF!</definedName>
    <definedName name="SALES_64" localSheetId="0">[45]assump!#REF!</definedName>
    <definedName name="SALES_64">[45]assump!#REF!</definedName>
    <definedName name="SALES_65" localSheetId="0">[45]assump!#REF!</definedName>
    <definedName name="SALES_65">[45]assump!#REF!</definedName>
    <definedName name="SALES_66" localSheetId="0">[45]assump!#REF!</definedName>
    <definedName name="SALES_66">[45]assump!#REF!</definedName>
    <definedName name="SALES_67" localSheetId="0">[45]assump!#REF!</definedName>
    <definedName name="SALES_67">[45]assump!#REF!</definedName>
    <definedName name="SALES_68" localSheetId="0">[45]assump!#REF!</definedName>
    <definedName name="SALES_68">[45]assump!#REF!</definedName>
    <definedName name="SALES_69" localSheetId="0">[45]assump!#REF!</definedName>
    <definedName name="SALES_69">[45]assump!#REF!</definedName>
    <definedName name="SALES_70" localSheetId="0">[45]assump!#REF!</definedName>
    <definedName name="SALES_70">[45]assump!#REF!</definedName>
    <definedName name="SALES_71" localSheetId="0">[45]assump!#REF!</definedName>
    <definedName name="SALES_71">[45]assump!#REF!</definedName>
    <definedName name="SALES_72" localSheetId="0">[45]assump!#REF!</definedName>
    <definedName name="SALES_72">[45]assump!#REF!</definedName>
    <definedName name="SALES_73" localSheetId="0">[45]assump!#REF!</definedName>
    <definedName name="SALES_73">[45]assump!#REF!</definedName>
    <definedName name="SALES_74" localSheetId="0">[45]assump!#REF!</definedName>
    <definedName name="SALES_74">[45]assump!#REF!</definedName>
    <definedName name="SALES_75" localSheetId="0">[45]assump!#REF!</definedName>
    <definedName name="SALES_75">[45]assump!#REF!</definedName>
    <definedName name="SALES_76" localSheetId="0">[45]assump!#REF!</definedName>
    <definedName name="SALES_76">[45]assump!#REF!</definedName>
    <definedName name="SALES_77" localSheetId="0">[45]assump!#REF!</definedName>
    <definedName name="SALES_77">[45]assump!#REF!</definedName>
    <definedName name="SALES_78" localSheetId="0">[45]assump!#REF!</definedName>
    <definedName name="SALES_78">[45]assump!#REF!</definedName>
    <definedName name="SALES_79" localSheetId="0">[45]assump!#REF!</definedName>
    <definedName name="SALES_79">[45]assump!#REF!</definedName>
    <definedName name="SALES_80" localSheetId="0">[45]assump!#REF!</definedName>
    <definedName name="SALES_80">[45]assump!#REF!</definedName>
    <definedName name="SALES_81" localSheetId="0">[45]assump!#REF!</definedName>
    <definedName name="SALES_81">[45]assump!#REF!</definedName>
    <definedName name="SALES_82" localSheetId="0">[45]assump!#REF!</definedName>
    <definedName name="SALES_82">[45]assump!#REF!</definedName>
    <definedName name="SALES_83" localSheetId="0">[45]assump!#REF!</definedName>
    <definedName name="SALES_83">[45]assump!#REF!</definedName>
    <definedName name="SALES_84" localSheetId="0">[45]assump!#REF!</definedName>
    <definedName name="SALES_84">[45]assump!#REF!</definedName>
    <definedName name="SALES_98" localSheetId="0">[45]assump!#REF!</definedName>
    <definedName name="SALES_98">[45]assump!#REF!</definedName>
    <definedName name="sdasda\" localSheetId="0" hidden="1">#REF!</definedName>
    <definedName name="sdasda\" hidden="1">#REF!</definedName>
    <definedName name="SetP">'[4]Типи філіалів'!$C$2:$C$3</definedName>
    <definedName name="SHARED_FORMULA_10_7_10_7_14" localSheetId="0">ROUND(#REF!*#REF!%,2)</definedName>
    <definedName name="SHARED_FORMULA_10_7_10_7_14">ROUND(#REF!*#REF!%,2)</definedName>
    <definedName name="SHARED_FORMULA_11_232_11_232_6" localSheetId="0">ROUND(#REF!/#REF!*100,2)</definedName>
    <definedName name="SHARED_FORMULA_11_232_11_232_6">ROUND(#REF!/#REF!*100,2)</definedName>
    <definedName name="SHARED_FORMULA_11_79_11_79_11" localSheetId="0">SUM(#REF!)</definedName>
    <definedName name="SHARED_FORMULA_11_79_11_79_11">SUM(#REF!)</definedName>
    <definedName name="SHARED_FORMULA_11_80_11_80_11" localSheetId="0">#REF!+#REF!+#REF!</definedName>
    <definedName name="SHARED_FORMULA_11_80_11_80_11">#REF!+#REF!+#REF!</definedName>
    <definedName name="SHARED_FORMULA_11_87_11_87_11" localSheetId="0">#REF!+#REF!+#REF!</definedName>
    <definedName name="SHARED_FORMULA_11_87_11_87_11">#REF!+#REF!+#REF!</definedName>
    <definedName name="SHARED_FORMULA_13_232_13_232_6" localSheetId="0">ROUND(#REF!/#REF!*100,2)</definedName>
    <definedName name="SHARED_FORMULA_13_232_13_232_6">ROUND(#REF!/#REF!*100,2)</definedName>
    <definedName name="SHARED_FORMULA_13_233_13_233_6" localSheetId="0">ROUND(#REF!/#REF!*100,2)</definedName>
    <definedName name="SHARED_FORMULA_13_233_13_233_6">ROUND(#REF!/#REF!*100,2)</definedName>
    <definedName name="SHARED_FORMULA_13_236_13_236_6" localSheetId="0">ROUND(#REF!/#REF!*100,2)</definedName>
    <definedName name="SHARED_FORMULA_13_236_13_236_6">ROUND(#REF!/#REF!*100,2)</definedName>
    <definedName name="SHARED_FORMULA_15_237_15_237_6" localSheetId="0">ROUND(#REF!/#REF!*100,2)</definedName>
    <definedName name="SHARED_FORMULA_15_237_15_237_6">ROUND(#REF!/#REF!*100,2)</definedName>
    <definedName name="SHARED_FORMULA_2_231_2_231_6" localSheetId="0">#REF!+#REF!+#REF!+#REF!+#REF!+#REF!</definedName>
    <definedName name="SHARED_FORMULA_2_231_2_231_6">#REF!+#REF!+#REF!+#REF!+#REF!+#REF!</definedName>
    <definedName name="SHARED_FORMULA_2_232_2_232_6" localSheetId="0">#REF!</definedName>
    <definedName name="SHARED_FORMULA_2_232_2_232_6">#REF!</definedName>
    <definedName name="SHARED_FORMULA_23_59_23_59_6" localSheetId="0">#REF!+#REF!</definedName>
    <definedName name="SHARED_FORMULA_23_59_23_59_6">#REF!+#REF!</definedName>
    <definedName name="SHARED_FORMULA_3_112_3_112_8" localSheetId="0">SUM(#REF!)</definedName>
    <definedName name="SHARED_FORMULA_3_112_3_112_8">SUM(#REF!)</definedName>
    <definedName name="SHARED_FORMULA_3_151_3_151_7" localSheetId="0">SUM(#REF!)</definedName>
    <definedName name="SHARED_FORMULA_3_151_3_151_7">SUM(#REF!)</definedName>
    <definedName name="SHARED_FORMULA_3_200_3_200_1" localSheetId="0">SUM(#REF!)</definedName>
    <definedName name="SHARED_FORMULA_3_200_3_200_1">SUM(#REF!)</definedName>
    <definedName name="SHARED_FORMULA_3_22_3_22_9" localSheetId="0">SUM(#REF!)</definedName>
    <definedName name="SHARED_FORMULA_3_22_3_22_9">SUM(#REF!)</definedName>
    <definedName name="SHARED_FORMULA_3_232_3_232_6" localSheetId="0">ROUND(#REF!/#REF!*100,2)</definedName>
    <definedName name="SHARED_FORMULA_3_232_3_232_6">ROUND(#REF!/#REF!*100,2)</definedName>
    <definedName name="SHARED_FORMULA_3_233_3_233_6" localSheetId="0">ROUND(#REF!/#REF!*100,2)</definedName>
    <definedName name="SHARED_FORMULA_3_233_3_233_6">ROUND(#REF!/#REF!*100,2)</definedName>
    <definedName name="SHARED_FORMULA_3_234_3_234_6" localSheetId="0">ROUND(#REF!/#REF!*100,2)</definedName>
    <definedName name="SHARED_FORMULA_3_234_3_234_6">ROUND(#REF!/#REF!*100,2)</definedName>
    <definedName name="SHARED_FORMULA_3_235_3_235_6" localSheetId="0">ROUND(#REF!/#REF!*100,2)</definedName>
    <definedName name="SHARED_FORMULA_3_235_3_235_6">ROUND(#REF!/#REF!*100,2)</definedName>
    <definedName name="SHARED_FORMULA_3_236_3_236_6" localSheetId="0">ROUND(#REF!/#REF!*100,2)</definedName>
    <definedName name="SHARED_FORMULA_3_236_3_236_6">ROUND(#REF!/#REF!*100,2)</definedName>
    <definedName name="SHARED_FORMULA_3_242_3_242_1" localSheetId="0">SUM(#REF!)</definedName>
    <definedName name="SHARED_FORMULA_3_242_3_242_1">SUM(#REF!)</definedName>
    <definedName name="SHARED_FORMULA_3_27_3_27_5" localSheetId="0">#REF!*#REF!</definedName>
    <definedName name="SHARED_FORMULA_3_27_3_27_5">#REF!*#REF!</definedName>
    <definedName name="SHARED_FORMULA_3_322_3_322_1" localSheetId="0">SUM(#REF!)</definedName>
    <definedName name="SHARED_FORMULA_3_322_3_322_1">SUM(#REF!)</definedName>
    <definedName name="SHARED_FORMULA_3_42_3_42_5" localSheetId="0">#REF!*#REF!</definedName>
    <definedName name="SHARED_FORMULA_3_42_3_42_5">#REF!*#REF!</definedName>
    <definedName name="SHARED_FORMULA_3_68_3_68_8" localSheetId="0">SUM(#REF!)</definedName>
    <definedName name="SHARED_FORMULA_3_68_3_68_8">SUM(#REF!)</definedName>
    <definedName name="SHARED_FORMULA_3_79_3_79_11" localSheetId="0">SUM(#REF!)</definedName>
    <definedName name="SHARED_FORMULA_3_79_3_79_11">SUM(#REF!)</definedName>
    <definedName name="SHARED_FORMULA_3_80_3_80_11" localSheetId="0">#REF!+#REF!+#REF!</definedName>
    <definedName name="SHARED_FORMULA_3_80_3_80_11">#REF!+#REF!+#REF!</definedName>
    <definedName name="SHARED_FORMULA_3_87_3_87_11" localSheetId="0">#REF!+#REF!+#REF!</definedName>
    <definedName name="SHARED_FORMULA_3_87_3_87_11">#REF!+#REF!+#REF!</definedName>
    <definedName name="SHARED_FORMULA_4_10_4_10_10" localSheetId="0">#REF!</definedName>
    <definedName name="SHARED_FORMULA_4_10_4_10_10">#REF!</definedName>
    <definedName name="SHARED_FORMULA_4_100_4_100_1" localSheetId="0">SUM(#REF!)</definedName>
    <definedName name="SHARED_FORMULA_4_100_4_100_1">SUM(#REF!)</definedName>
    <definedName name="SHARED_FORMULA_4_104_4_104_1" localSheetId="0">SUM(#REF!)</definedName>
    <definedName name="SHARED_FORMULA_4_104_4_104_1">SUM(#REF!)</definedName>
    <definedName name="SHARED_FORMULA_4_108_4_108_7" localSheetId="0">#REF!</definedName>
    <definedName name="SHARED_FORMULA_4_108_4_108_7">#REF!</definedName>
    <definedName name="SHARED_FORMULA_4_113_4_113_8" localSheetId="0">#REF!+#REF!+#REF!</definedName>
    <definedName name="SHARED_FORMULA_4_113_4_113_8">#REF!+#REF!+#REF!</definedName>
    <definedName name="SHARED_FORMULA_4_114_4_114_1" localSheetId="0">SUM(#REF!)</definedName>
    <definedName name="SHARED_FORMULA_4_114_4_114_1">SUM(#REF!)</definedName>
    <definedName name="SHARED_FORMULA_4_115_4_115_1" localSheetId="0">#REF!+#REF!+#REF!+#REF!+#REF!+#REF!+#REF!</definedName>
    <definedName name="SHARED_FORMULA_4_115_4_115_1">#REF!+#REF!+#REF!+#REF!+#REF!+#REF!+#REF!</definedName>
    <definedName name="SHARED_FORMULA_4_116_4_116_8" localSheetId="0">#REF!+#REF!+#REF!</definedName>
    <definedName name="SHARED_FORMULA_4_116_4_116_8">#REF!+#REF!+#REF!</definedName>
    <definedName name="SHARED_FORMULA_4_15_4_15_11" localSheetId="0">SUM(#REF!)</definedName>
    <definedName name="SHARED_FORMULA_4_15_4_15_11">SUM(#REF!)</definedName>
    <definedName name="SHARED_FORMULA_4_152_4_152_7" localSheetId="0">#REF!+#REF!+#REF!</definedName>
    <definedName name="SHARED_FORMULA_4_152_4_152_7">#REF!+#REF!+#REF!</definedName>
    <definedName name="SHARED_FORMULA_4_154_4_154_7" localSheetId="0">#REF!+#REF!+#REF!</definedName>
    <definedName name="SHARED_FORMULA_4_154_4_154_7">#REF!+#REF!+#REF!</definedName>
    <definedName name="SHARED_FORMULA_4_158_4_158_1" localSheetId="0">SUM(#REF!)</definedName>
    <definedName name="SHARED_FORMULA_4_158_4_158_1">SUM(#REF!)</definedName>
    <definedName name="SHARED_FORMULA_4_16_4_16_11" localSheetId="0">#REF!</definedName>
    <definedName name="SHARED_FORMULA_4_16_4_16_11">#REF!</definedName>
    <definedName name="SHARED_FORMULA_4_23_4_23_1" localSheetId="0">SUM(#REF!)</definedName>
    <definedName name="SHARED_FORMULA_4_23_4_23_1">SUM(#REF!)</definedName>
    <definedName name="SHARED_FORMULA_4_24_4_24_8" localSheetId="0">SUM(#REF!)</definedName>
    <definedName name="SHARED_FORMULA_4_24_4_24_8">SUM(#REF!)</definedName>
    <definedName name="SHARED_FORMULA_4_25_4_25_8" localSheetId="0">#REF!</definedName>
    <definedName name="SHARED_FORMULA_4_25_4_25_8">#REF!</definedName>
    <definedName name="SHARED_FORMULA_4_260_4_260_1" localSheetId="0">SUM(#REF!)</definedName>
    <definedName name="SHARED_FORMULA_4_260_4_260_1">SUM(#REF!)</definedName>
    <definedName name="SHARED_FORMULA_4_261_4_261_1" localSheetId="0">#REF!+#REF!+#REF!</definedName>
    <definedName name="SHARED_FORMULA_4_261_4_261_1">#REF!+#REF!+#REF!</definedName>
    <definedName name="SHARED_FORMULA_4_29_4_29_5" localSheetId="0">#REF!*1.2</definedName>
    <definedName name="SHARED_FORMULA_4_29_4_29_5">#REF!*1.2</definedName>
    <definedName name="SHARED_FORMULA_4_304_4_304_1" localSheetId="0">SUM(#REF!)</definedName>
    <definedName name="SHARED_FORMULA_4_304_4_304_1">SUM(#REF!)</definedName>
    <definedName name="SHARED_FORMULA_4_35_4_35_11" localSheetId="0">SUM(#REF!)</definedName>
    <definedName name="SHARED_FORMULA_4_35_4_35_11">SUM(#REF!)</definedName>
    <definedName name="SHARED_FORMULA_4_356_4_356_1" localSheetId="0">SUM(#REF!)</definedName>
    <definedName name="SHARED_FORMULA_4_356_4_356_1">SUM(#REF!)</definedName>
    <definedName name="SHARED_FORMULA_4_357_4_357_1" localSheetId="0">#REF!+#REF!</definedName>
    <definedName name="SHARED_FORMULA_4_357_4_357_1">#REF!+#REF!</definedName>
    <definedName name="SHARED_FORMULA_4_358_4_358_1" localSheetId="0">#REF!+#REF!+#REF!+#REF!</definedName>
    <definedName name="SHARED_FORMULA_4_358_4_358_1">#REF!+#REF!+#REF!+#REF!</definedName>
    <definedName name="SHARED_FORMULA_4_36_4_36_11" localSheetId="0">#REF!</definedName>
    <definedName name="SHARED_FORMULA_4_36_4_36_11">#REF!</definedName>
    <definedName name="SHARED_FORMULA_4_360_4_360_1" localSheetId="0">#REF!+#REF!+#REF!+#REF!</definedName>
    <definedName name="SHARED_FORMULA_4_360_4_360_1">#REF!+#REF!+#REF!+#REF!</definedName>
    <definedName name="SHARED_FORMULA_4_361_4_361_1" localSheetId="0">#REF!+#REF!</definedName>
    <definedName name="SHARED_FORMULA_4_361_4_361_1">#REF!+#REF!</definedName>
    <definedName name="SHARED_FORMULA_4_362_4_362_1" localSheetId="0">#REF!</definedName>
    <definedName name="SHARED_FORMULA_4_362_4_362_1">#REF!</definedName>
    <definedName name="SHARED_FORMULA_4_363_4_363_1" localSheetId="0">#REF!+#REF!</definedName>
    <definedName name="SHARED_FORMULA_4_363_4_363_1">#REF!+#REF!</definedName>
    <definedName name="SHARED_FORMULA_4_364_4_364_1" localSheetId="0">#REF!</definedName>
    <definedName name="SHARED_FORMULA_4_364_4_364_1">#REF!</definedName>
    <definedName name="SHARED_FORMULA_4_365_4_365_1" localSheetId="0">#REF!+#REF!</definedName>
    <definedName name="SHARED_FORMULA_4_365_4_365_1">#REF!+#REF!</definedName>
    <definedName name="SHARED_FORMULA_4_366_4_366_1" localSheetId="0">#REF!</definedName>
    <definedName name="SHARED_FORMULA_4_366_4_366_1">#REF!</definedName>
    <definedName name="SHARED_FORMULA_4_375_4_375_1" localSheetId="0">#REF!+#REF!+#REF!+#REF!+#REF!+#REF!</definedName>
    <definedName name="SHARED_FORMULA_4_375_4_375_1">#REF!+#REF!+#REF!+#REF!+#REF!+#REF!</definedName>
    <definedName name="SHARED_FORMULA_4_40_4_40_1" localSheetId="0">SUM(#REF!)</definedName>
    <definedName name="SHARED_FORMULA_4_40_4_40_1">SUM(#REF!)</definedName>
    <definedName name="SHARED_FORMULA_4_45_4_45_10" localSheetId="0">SUM(#REF!)</definedName>
    <definedName name="SHARED_FORMULA_4_45_4_45_10">SUM(#REF!)</definedName>
    <definedName name="SHARED_FORMULA_4_45_4_45_5" localSheetId="0">#REF!*1.2</definedName>
    <definedName name="SHARED_FORMULA_4_45_4_45_5">#REF!*1.2</definedName>
    <definedName name="SHARED_FORMULA_4_46_4_46_10" localSheetId="0">#REF!</definedName>
    <definedName name="SHARED_FORMULA_4_46_4_46_10">#REF!</definedName>
    <definedName name="SHARED_FORMULA_4_47_4_47_10" localSheetId="0">#REF!+#REF!</definedName>
    <definedName name="SHARED_FORMULA_4_47_4_47_10">#REF!+#REF!</definedName>
    <definedName name="SHARED_FORMULA_4_52_4_52_10" localSheetId="0">#REF!</definedName>
    <definedName name="SHARED_FORMULA_4_52_4_52_10">#REF!</definedName>
    <definedName name="SHARED_FORMULA_4_57_4_57_1" localSheetId="0">SUM(#REF!)</definedName>
    <definedName name="SHARED_FORMULA_4_57_4_57_1">SUM(#REF!)</definedName>
    <definedName name="SHARED_FORMULA_4_64_4_64_7" localSheetId="0">#REF!+#REF!+#REF!</definedName>
    <definedName name="SHARED_FORMULA_4_64_4_64_7">#REF!+#REF!+#REF!</definedName>
    <definedName name="SHARED_FORMULA_4_69_4_69_8" localSheetId="0">#REF!</definedName>
    <definedName name="SHARED_FORMULA_4_69_4_69_8">#REF!</definedName>
    <definedName name="SHARED_FORMULA_4_81_4_81_1" localSheetId="0">SUM(#REF!)</definedName>
    <definedName name="SHARED_FORMULA_4_81_4_81_1">SUM(#REF!)</definedName>
    <definedName name="SHARED_FORMULA_4_81_4_81_6" localSheetId="0">SUM(#REF!)</definedName>
    <definedName name="SHARED_FORMULA_4_81_4_81_6">SUM(#REF!)</definedName>
    <definedName name="SHARED_FORMULA_5_59_5_59_6" localSheetId="0">#REF!+#REF!</definedName>
    <definedName name="SHARED_FORMULA_5_59_5_59_6">#REF!+#REF!</definedName>
    <definedName name="SHARED_FORMULA_5_83_5_83_6" localSheetId="0">#REF!+#REF!</definedName>
    <definedName name="SHARED_FORMULA_5_83_5_83_6">#REF!+#REF!</definedName>
    <definedName name="SHARED_FORMULA_6_384_6_384_1" localSheetId="0">#REF!-#REF!</definedName>
    <definedName name="SHARED_FORMULA_6_384_6_384_1">#REF!-#REF!</definedName>
    <definedName name="SHARED_FORMULA_7_59_7_59_6" localSheetId="0">#REF!+#REF!</definedName>
    <definedName name="SHARED_FORMULA_7_59_7_59_6">#REF!+#REF!</definedName>
    <definedName name="SHARED_FORMULA_7_83_7_83_6" localSheetId="0">#REF!+#REF!</definedName>
    <definedName name="SHARED_FORMULA_7_83_7_83_6">#REF!+#REF!</definedName>
    <definedName name="ShowFil" localSheetId="6">[35]!ShowFil</definedName>
    <definedName name="ShowFil" localSheetId="0">[35]!ShowFil</definedName>
    <definedName name="ShowFil" localSheetId="1">[35]!ShowFil</definedName>
    <definedName name="ShowFil" localSheetId="2">[35]!ShowFil</definedName>
    <definedName name="ShowFil">[35]!ShowFil</definedName>
    <definedName name="Skk" localSheetId="0">[30]рік!#REF!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6" hidden="1">#REF!</definedName>
    <definedName name="solver_opt" localSheetId="0" hidden="1">#REF!</definedName>
    <definedName name="solver_opt" localSheetId="1" hidden="1">#REF!</definedName>
    <definedName name="solver_opt" localSheetId="2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 localSheetId="0">#REF!</definedName>
    <definedName name="SS">#REF!</definedName>
    <definedName name="StartDate" localSheetId="0">#REF!</definedName>
    <definedName name="StartDate">#REF!</definedName>
    <definedName name="stroka">'[47]tar ee 99'!$CT$95:$CT$110</definedName>
    <definedName name="T" localSheetId="0">#REF!</definedName>
    <definedName name="T">#REF!</definedName>
    <definedName name="Teplo">[4]Ini!$C$54</definedName>
    <definedName name="TeploCell">[4]Ini!$C$54</definedName>
    <definedName name="TEST0" localSheetId="0">#REF!</definedName>
    <definedName name="TEST0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gfaf" localSheetId="0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 localSheetId="0">'[28]АТ_на 2004_витрати_1'!#REF!</definedName>
    <definedName name="tryd">'[28]АТ_на 2004_витрати_1'!#REF!</definedName>
    <definedName name="tt" localSheetId="4" hidden="1">{#N/A,#N/A,TRUE,"попередні"}</definedName>
    <definedName name="tt" hidden="1">{#N/A,#N/A,TRUE,"попередні"}</definedName>
    <definedName name="tu" localSheetId="6">[19]!tu</definedName>
    <definedName name="tu" localSheetId="0">[19]!tu</definedName>
    <definedName name="tu" localSheetId="1">[19]!tu</definedName>
    <definedName name="tu" localSheetId="2">[19]!tu</definedName>
    <definedName name="tu">[19]!tu</definedName>
    <definedName name="tyh" hidden="1">{#N/A,#N/A,FALSE,"9PS0"}</definedName>
    <definedName name="typesaldo" localSheetId="0">[48]Data!#REF!</definedName>
    <definedName name="typesaldo">[48]Data!#REF!</definedName>
    <definedName name="U" localSheetId="0">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 localSheetId="0">#REF!</definedName>
    <definedName name="user">#REF!</definedName>
    <definedName name="uu" localSheetId="4" hidden="1">{"'таб 21'!$A$1:$U$24","'таб 21'!$A$1:$U$1"}</definedName>
    <definedName name="uu" hidden="1">{"'таб 21'!$A$1:$U$24","'таб 21'!$A$1:$U$1"}</definedName>
    <definedName name="uuu" localSheetId="0">#REF!</definedName>
    <definedName name="uuu">#REF!</definedName>
    <definedName name="uuuu">[19]!uuuu</definedName>
    <definedName name="v" localSheetId="6">[19]!v</definedName>
    <definedName name="v" localSheetId="0">[19]!v</definedName>
    <definedName name="v" localSheetId="1">[19]!v</definedName>
    <definedName name="v" localSheetId="2">[19]!v</definedName>
    <definedName name="v">[19]!v</definedName>
    <definedName name="vb" hidden="1">{#N/A,#N/A,FALSE,"9PS0"}</definedName>
    <definedName name="ver" localSheetId="4" hidden="1">{#N/A,#N/A,FALSE,"9PS0"}</definedName>
    <definedName name="ver" hidden="1">{#N/A,#N/A,FALSE,"9PS0"}</definedName>
    <definedName name="VIP" localSheetId="0">#REF!</definedName>
    <definedName name="VIP">#REF!</definedName>
    <definedName name="voda100" localSheetId="0">[8]рік!#REF!</definedName>
    <definedName name="voda100">[8]рік!#REF!</definedName>
    <definedName name="VVVVV">[19]!VVVVV</definedName>
    <definedName name="W" localSheetId="0">'[20]1_Структура по елементах'!#REF!</definedName>
    <definedName name="W">'[20]1_Структура по елементах'!#REF!</definedName>
    <definedName name="wer" localSheetId="4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4" hidden="1">{#N/A,#N/A,FALSE,"9PS0"}</definedName>
    <definedName name="wrn.r1." hidden="1">{#N/A,#N/A,FALSE,"9PS0"}</definedName>
    <definedName name="wrn.Виробництво._.11._.міс." localSheetId="4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4" hidden="1">{#N/A,#N/A,TRUE,"попередні"}</definedName>
    <definedName name="ww" hidden="1">{#N/A,#N/A,TRUE,"попередні"}</definedName>
    <definedName name="X" localSheetId="0">'[20]1_Структура по елементах'!#REF!</definedName>
    <definedName name="X">'[20]1_Структура по елементах'!#REF!</definedName>
    <definedName name="xenia" localSheetId="6">[19]!xenia</definedName>
    <definedName name="xenia" localSheetId="0">[19]!xenia</definedName>
    <definedName name="xenia" localSheetId="1">[19]!xenia</definedName>
    <definedName name="xenia" localSheetId="2">[19]!xenia</definedName>
    <definedName name="xenia">[19]!xenia</definedName>
    <definedName name="xff1" localSheetId="0">#REF!</definedName>
    <definedName name="xff1">#REF!</definedName>
    <definedName name="xgg" localSheetId="0">#REF!</definedName>
    <definedName name="xgg">#REF!</definedName>
    <definedName name="xgg1" localSheetId="0">#REF!</definedName>
    <definedName name="xgg1">#REF!</definedName>
    <definedName name="xxx1" localSheetId="0">#REF!</definedName>
    <definedName name="xxx1">#REF!</definedName>
    <definedName name="y" localSheetId="4" hidden="1">{"'таб 21'!$A$1:$U$24","'таб 21'!$A$1:$U$1"}</definedName>
    <definedName name="y" hidden="1">{"'таб 21'!$A$1:$U$24","'таб 21'!$A$1:$U$1"}</definedName>
    <definedName name="Year" localSheetId="0">#REF!</definedName>
    <definedName name="Year">#REF!</definedName>
    <definedName name="YY" localSheetId="0">#REF!</definedName>
    <definedName name="YY">#REF!</definedName>
    <definedName name="yyyyyyyyyyyyyyyyyyy" localSheetId="6">[19]!yyyyyyyyyyyyyyyyyyy</definedName>
    <definedName name="yyyyyyyyyyyyyyyyyyy" localSheetId="0">[19]!yyyyyyyyyyyyyyyyyyy</definedName>
    <definedName name="yyyyyyyyyyyyyyyyyyy" localSheetId="1">[19]!yyyyyyyyyyyyyyyyyyy</definedName>
    <definedName name="yyyyyyyyyyyyyyyyyyy" localSheetId="2">[19]!yyyyyyyyyyyyyyyyyyy</definedName>
    <definedName name="yyyyyyyyyyyyyyyyyyy">[19]!yyyyyyyyyyyyyyyyyyy</definedName>
    <definedName name="Z" localSheetId="0">'[20]1_Структура по елементах'!#REF!</definedName>
    <definedName name="Z">'[20]1_Структура по елементах'!#REF!</definedName>
    <definedName name="Z_005F0A68_3DF8_411D_A701_7B7BFF3B06C9_.wvu.Cols" localSheetId="3" hidden="1">В!#REF!</definedName>
    <definedName name="Z_005F0A68_3DF8_411D_A701_7B7BFF3B06C9_.wvu.Cols" localSheetId="6" hidden="1">Послуга!#REF!</definedName>
    <definedName name="Z_005F0A68_3DF8_411D_A701_7B7BFF3B06C9_.wvu.Cols" localSheetId="0" hidden="1">'Послуга нас'!#REF!</definedName>
    <definedName name="Z_005F0A68_3DF8_411D_A701_7B7BFF3B06C9_.wvu.Cols" localSheetId="1" hidden="1">'Послуга насел'!#REF!</definedName>
    <definedName name="Z_005F0A68_3DF8_411D_A701_7B7BFF3B06C9_.wvu.Cols" localSheetId="2" hidden="1">'ТЕ '!#REF!</definedName>
    <definedName name="Z_005F0A68_3DF8_411D_A701_7B7BFF3B06C9_.wvu.FilterData" localSheetId="3" hidden="1">В!$A$7:$H$50</definedName>
    <definedName name="Z_005F0A68_3DF8_411D_A701_7B7BFF3B06C9_.wvu.FilterData" localSheetId="5" hidden="1">П!$A$8:$F$40</definedName>
    <definedName name="Z_005F0A68_3DF8_411D_A701_7B7BFF3B06C9_.wvu.FilterData" localSheetId="6" hidden="1">Послуга!$A$7:$F$42</definedName>
    <definedName name="Z_005F0A68_3DF8_411D_A701_7B7BFF3B06C9_.wvu.FilterData" localSheetId="0" hidden="1">'Послуга нас'!$A$7:$D$42</definedName>
    <definedName name="Z_005F0A68_3DF8_411D_A701_7B7BFF3B06C9_.wvu.FilterData" localSheetId="1" hidden="1">'Послуга насел'!$A$7:$F$42</definedName>
    <definedName name="Z_005F0A68_3DF8_411D_A701_7B7BFF3B06C9_.wvu.FilterData" localSheetId="2" hidden="1">'ТЕ '!$A$7:$F$42</definedName>
    <definedName name="Z_005F0A68_3DF8_411D_A701_7B7BFF3B06C9_.wvu.PrintArea" localSheetId="5" hidden="1">П!$A$1:$F$40</definedName>
    <definedName name="Z_005F0A68_3DF8_411D_A701_7B7BFF3B06C9_.wvu.PrintTitles" localSheetId="3" hidden="1">В!$6:$7</definedName>
    <definedName name="Z_005F0A68_3DF8_411D_A701_7B7BFF3B06C9_.wvu.PrintTitles" localSheetId="6" hidden="1">Послуга!$6:$7</definedName>
    <definedName name="Z_005F0A68_3DF8_411D_A701_7B7BFF3B06C9_.wvu.PrintTitles" localSheetId="0" hidden="1">'Послуга нас'!$6:$7</definedName>
    <definedName name="Z_005F0A68_3DF8_411D_A701_7B7BFF3B06C9_.wvu.PrintTitles" localSheetId="1" hidden="1">'Послуга насел'!$6:$7</definedName>
    <definedName name="Z_005F0A68_3DF8_411D_A701_7B7BFF3B06C9_.wvu.PrintTitles" localSheetId="2" hidden="1">'ТЕ '!$6:$7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3" hidden="1">В!#REF!</definedName>
    <definedName name="Z_3AD15E1A_0AE5_4E8B_864E_124EBF2E7094_.wvu.Cols" localSheetId="6" hidden="1">Послуга!#REF!</definedName>
    <definedName name="Z_3AD15E1A_0AE5_4E8B_864E_124EBF2E7094_.wvu.Cols" localSheetId="0" hidden="1">'Послуга нас'!#REF!</definedName>
    <definedName name="Z_3AD15E1A_0AE5_4E8B_864E_124EBF2E7094_.wvu.Cols" localSheetId="1" hidden="1">'Послуга насел'!#REF!</definedName>
    <definedName name="Z_3AD15E1A_0AE5_4E8B_864E_124EBF2E7094_.wvu.Cols" localSheetId="2" hidden="1">'ТЕ '!#REF!</definedName>
    <definedName name="Z_3AD15E1A_0AE5_4E8B_864E_124EBF2E7094_.wvu.FilterData" localSheetId="3" hidden="1">В!$A$7:$H$50</definedName>
    <definedName name="Z_3AD15E1A_0AE5_4E8B_864E_124EBF2E7094_.wvu.FilterData" localSheetId="5" hidden="1">П!$A$8:$F$40</definedName>
    <definedName name="Z_3AD15E1A_0AE5_4E8B_864E_124EBF2E7094_.wvu.FilterData" localSheetId="6" hidden="1">Послуга!$A$7:$F$42</definedName>
    <definedName name="Z_3AD15E1A_0AE5_4E8B_864E_124EBF2E7094_.wvu.FilterData" localSheetId="0" hidden="1">'Послуга нас'!$A$7:$D$42</definedName>
    <definedName name="Z_3AD15E1A_0AE5_4E8B_864E_124EBF2E7094_.wvu.FilterData" localSheetId="1" hidden="1">'Послуга насел'!$A$7:$F$42</definedName>
    <definedName name="Z_3AD15E1A_0AE5_4E8B_864E_124EBF2E7094_.wvu.FilterData" localSheetId="2" hidden="1">'ТЕ '!$A$7:$F$42</definedName>
    <definedName name="Z_3AD15E1A_0AE5_4E8B_864E_124EBF2E7094_.wvu.PrintArea" localSheetId="5" hidden="1">П!$A$1:$F$40</definedName>
    <definedName name="Z_3AD15E1A_0AE5_4E8B_864E_124EBF2E7094_.wvu.PrintTitles" localSheetId="3" hidden="1">В!$6:$7</definedName>
    <definedName name="Z_3AD15E1A_0AE5_4E8B_864E_124EBF2E7094_.wvu.PrintTitles" localSheetId="6" hidden="1">Послуга!$6:$7</definedName>
    <definedName name="Z_3AD15E1A_0AE5_4E8B_864E_124EBF2E7094_.wvu.PrintTitles" localSheetId="0" hidden="1">'Послуга нас'!$6:$7</definedName>
    <definedName name="Z_3AD15E1A_0AE5_4E8B_864E_124EBF2E7094_.wvu.PrintTitles" localSheetId="1" hidden="1">'Послуга насел'!$6:$7</definedName>
    <definedName name="Z_3AD15E1A_0AE5_4E8B_864E_124EBF2E7094_.wvu.PrintTitles" localSheetId="2" hidden="1">'ТЕ '!$6:$7</definedName>
    <definedName name="Z_3CAC8C1D_2F43_46C5_9552_49FE082DFB48_.wvu.Cols" localSheetId="0">#REF!</definedName>
    <definedName name="Z_3CAC8C1D_2F43_46C5_9552_49FE082DFB48_.wvu.Cols">#REF!</definedName>
    <definedName name="Z_3CAC8C1D_2F43_46C5_9552_49FE082DFB48_.wvu.Cols_1" localSheetId="0">#REF!</definedName>
    <definedName name="Z_3CAC8C1D_2F43_46C5_9552_49FE082DFB48_.wvu.Cols_1">#REF!</definedName>
    <definedName name="Z_3CAC8C1D_2F43_46C5_9552_49FE082DFB48_.wvu.Cols_2" localSheetId="0">(#REF!,#REF!)</definedName>
    <definedName name="Z_3CAC8C1D_2F43_46C5_9552_49FE082DFB48_.wvu.Cols_2">(#REF!,#REF!)</definedName>
    <definedName name="Z_3CAC8C1D_2F43_46C5_9552_49FE082DFB48_.wvu.PrintArea" localSheetId="0">#REF!</definedName>
    <definedName name="Z_3CAC8C1D_2F43_46C5_9552_49FE082DFB48_.wvu.PrintArea">#REF!</definedName>
    <definedName name="Z_3CAC8C1D_2F43_46C5_9552_49FE082DFB48_.wvu.PrintArea_1" localSheetId="0">#REF!</definedName>
    <definedName name="Z_3CAC8C1D_2F43_46C5_9552_49FE082DFB48_.wvu.PrintArea_1">#REF!</definedName>
    <definedName name="Z_3CAC8C1D_2F43_46C5_9552_49FE082DFB48_.wvu.PrintTitles" localSheetId="0">#REF!</definedName>
    <definedName name="Z_3CAC8C1D_2F43_46C5_9552_49FE082DFB48_.wvu.PrintTitles">#REF!</definedName>
    <definedName name="Z_3CAC8C1D_2F43_46C5_9552_49FE082DFB48_.wvu.PrintTitles_1" localSheetId="0">#REF!</definedName>
    <definedName name="Z_3CAC8C1D_2F43_46C5_9552_49FE082DFB48_.wvu.PrintTitles_1">#REF!</definedName>
    <definedName name="Z_3CAC8C1D_2F43_46C5_9552_49FE082DFB48_.wvu.PrintTitles_2" localSheetId="0">#REF!</definedName>
    <definedName name="Z_3CAC8C1D_2F43_46C5_9552_49FE082DFB48_.wvu.PrintTitles_2">#REF!</definedName>
    <definedName name="Z_3CAC8C1D_2F43_46C5_9552_49FE082DFB48_.wvu.PrintTitles_3" localSheetId="0">#REF!</definedName>
    <definedName name="Z_3CAC8C1D_2F43_46C5_9552_49FE082DFB48_.wvu.PrintTitles_3">#REF!</definedName>
    <definedName name="Z_3CAC8C1D_2F43_46C5_9552_49FE082DFB48_.wvu.PrintTitles_4" localSheetId="0">#REF!</definedName>
    <definedName name="Z_3CAC8C1D_2F43_46C5_9552_49FE082DFB48_.wvu.PrintTitles_4">#REF!</definedName>
    <definedName name="Z_3CAC8C1D_2F43_46C5_9552_49FE082DFB48_.wvu.PrintTitles_5" localSheetId="0">#REF!</definedName>
    <definedName name="Z_3CAC8C1D_2F43_46C5_9552_49FE082DFB48_.wvu.PrintTitles_5">#REF!</definedName>
    <definedName name="Z_3CAC8C1D_2F43_46C5_9552_49FE082DFB48_.wvu.PrintTitles_6" localSheetId="0">#REF!</definedName>
    <definedName name="Z_3CAC8C1D_2F43_46C5_9552_49FE082DFB48_.wvu.PrintTitles_6">#REF!</definedName>
    <definedName name="Z_3CAC8C1D_2F43_46C5_9552_49FE082DFB48_.wvu.Rows" localSheetId="0">(#REF!,#REF!)</definedName>
    <definedName name="Z_3CAC8C1D_2F43_46C5_9552_49FE082DFB48_.wvu.Rows">(#REF!,#REF!)</definedName>
    <definedName name="Z_3CAC8C1D_2F43_46C5_9552_49FE082DFB48_.wvu.Rows_1" localSheetId="0">#REF!</definedName>
    <definedName name="Z_3CAC8C1D_2F43_46C5_9552_49FE082DFB48_.wvu.Rows_1">#REF!</definedName>
    <definedName name="Z_3CAC8C1D_2F43_46C5_9552_49FE082DFB48_.wvu.Rows_2" localSheetId="0">(#REF!,#REF!)</definedName>
    <definedName name="Z_3CAC8C1D_2F43_46C5_9552_49FE082DFB48_.wvu.Rows_2">(#REF!,#REF!)</definedName>
    <definedName name="Z_457E65CC_B8B9_416A_BBE0_53FD97C4D66B_.wvu.FilterData" localSheetId="3" hidden="1">В!$A$7:$H$50</definedName>
    <definedName name="Z_457E65CC_B8B9_416A_BBE0_53FD97C4D66B_.wvu.FilterData" localSheetId="5" hidden="1">П!$A$8:$F$40</definedName>
    <definedName name="Z_457E65CC_B8B9_416A_BBE0_53FD97C4D66B_.wvu.FilterData" localSheetId="6" hidden="1">Послуга!$A$7:$F$42</definedName>
    <definedName name="Z_457E65CC_B8B9_416A_BBE0_53FD97C4D66B_.wvu.FilterData" localSheetId="0" hidden="1">'Послуга нас'!$A$7:$D$42</definedName>
    <definedName name="Z_457E65CC_B8B9_416A_BBE0_53FD97C4D66B_.wvu.FilterData" localSheetId="1" hidden="1">'Послуга насел'!$A$7:$F$42</definedName>
    <definedName name="Z_457E65CC_B8B9_416A_BBE0_53FD97C4D66B_.wvu.FilterData" localSheetId="2" hidden="1">'ТЕ '!$A$7:$F$42</definedName>
    <definedName name="Z_7A3A6FB3_52EB_4D7F_9C5D_E06402465E51_.wvu.FilterData" localSheetId="3" hidden="1">В!$A$7:$H$50</definedName>
    <definedName name="Z_7A3A6FB3_52EB_4D7F_9C5D_E06402465E51_.wvu.FilterData" localSheetId="6" hidden="1">Послуга!$A$7:$F$42</definedName>
    <definedName name="Z_7A3A6FB3_52EB_4D7F_9C5D_E06402465E51_.wvu.FilterData" localSheetId="0" hidden="1">'Послуга нас'!$A$7:$D$42</definedName>
    <definedName name="Z_7A3A6FB3_52EB_4D7F_9C5D_E06402465E51_.wvu.FilterData" localSheetId="1" hidden="1">'Послуга насел'!$A$7:$F$42</definedName>
    <definedName name="Z_7A3A6FB3_52EB_4D7F_9C5D_E06402465E51_.wvu.FilterData" localSheetId="2" hidden="1">'ТЕ '!$A$7:$F$42</definedName>
    <definedName name="Z_9736388C_831B_4523_B12B_6306D470F4FB_.wvu.FilterData" localSheetId="3" hidden="1">В!$A$7:$H$50</definedName>
    <definedName name="Z_9736388C_831B_4523_B12B_6306D470F4FB_.wvu.FilterData" localSheetId="6" hidden="1">Послуга!$A$7:$F$42</definedName>
    <definedName name="Z_9736388C_831B_4523_B12B_6306D470F4FB_.wvu.FilterData" localSheetId="0" hidden="1">'Послуга нас'!$A$7:$D$42</definedName>
    <definedName name="Z_9736388C_831B_4523_B12B_6306D470F4FB_.wvu.FilterData" localSheetId="1" hidden="1">'Послуга насел'!$A$7:$F$42</definedName>
    <definedName name="Z_9736388C_831B_4523_B12B_6306D470F4FB_.wvu.FilterData" localSheetId="2" hidden="1">'ТЕ '!$A$7:$F$42</definedName>
    <definedName name="Z_9DEFE4C8_979A_11D5_9156_0000212B0CD1_.wvu.Rows" localSheetId="0" hidden="1">[52]потКМК!$A$22:$IV$92,[52]потКМК!$A$93:$IV$103,[52]потКМК!#REF!,[52]потКМК!#REF!,[52]потКМК!#REF!,[52]потКМК!#REF!,[52]потКМК!#REF!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3" hidden="1">В!#REF!</definedName>
    <definedName name="Z_B673C576_BAB8_46AB_AA5F_B5B3840DE01F_.wvu.Cols" localSheetId="6" hidden="1">Послуга!#REF!</definedName>
    <definedName name="Z_B673C576_BAB8_46AB_AA5F_B5B3840DE01F_.wvu.Cols" localSheetId="0" hidden="1">'Послуга нас'!#REF!</definedName>
    <definedName name="Z_B673C576_BAB8_46AB_AA5F_B5B3840DE01F_.wvu.Cols" localSheetId="1" hidden="1">'Послуга насел'!#REF!</definedName>
    <definedName name="Z_B673C576_BAB8_46AB_AA5F_B5B3840DE01F_.wvu.Cols" localSheetId="2" hidden="1">'ТЕ '!#REF!</definedName>
    <definedName name="Z_B673C576_BAB8_46AB_AA5F_B5B3840DE01F_.wvu.FilterData" localSheetId="3" hidden="1">В!$A$7:$H$50</definedName>
    <definedName name="Z_B673C576_BAB8_46AB_AA5F_B5B3840DE01F_.wvu.FilterData" localSheetId="5" hidden="1">П!$A$8:$F$40</definedName>
    <definedName name="Z_B673C576_BAB8_46AB_AA5F_B5B3840DE01F_.wvu.FilterData" localSheetId="6" hidden="1">Послуга!$A$7:$F$42</definedName>
    <definedName name="Z_B673C576_BAB8_46AB_AA5F_B5B3840DE01F_.wvu.FilterData" localSheetId="0" hidden="1">'Послуга нас'!$A$7:$D$42</definedName>
    <definedName name="Z_B673C576_BAB8_46AB_AA5F_B5B3840DE01F_.wvu.FilterData" localSheetId="1" hidden="1">'Послуга насел'!$A$7:$F$42</definedName>
    <definedName name="Z_B673C576_BAB8_46AB_AA5F_B5B3840DE01F_.wvu.FilterData" localSheetId="2" hidden="1">'ТЕ '!$A$7:$F$42</definedName>
    <definedName name="Z_B673C576_BAB8_46AB_AA5F_B5B3840DE01F_.wvu.PrintArea" localSheetId="3" hidden="1">В!$A$3:$H$55</definedName>
    <definedName name="Z_B673C576_BAB8_46AB_AA5F_B5B3840DE01F_.wvu.PrintArea" localSheetId="5" hidden="1">П!$A$1:$F$40</definedName>
    <definedName name="Z_B673C576_BAB8_46AB_AA5F_B5B3840DE01F_.wvu.PrintArea" localSheetId="6" hidden="1">Послуга!$A$3:$F$55</definedName>
    <definedName name="Z_B673C576_BAB8_46AB_AA5F_B5B3840DE01F_.wvu.PrintArea" localSheetId="0" hidden="1">'Послуга нас'!$A$3:$D$55</definedName>
    <definedName name="Z_B673C576_BAB8_46AB_AA5F_B5B3840DE01F_.wvu.PrintArea" localSheetId="1" hidden="1">'Послуга насел'!$A$3:$F$55</definedName>
    <definedName name="Z_B673C576_BAB8_46AB_AA5F_B5B3840DE01F_.wvu.PrintArea" localSheetId="2" hidden="1">'ТЕ '!$A$3:$F$55</definedName>
    <definedName name="Z_B673C576_BAB8_46AB_AA5F_B5B3840DE01F_.wvu.PrintTitles" localSheetId="3" hidden="1">В!$6:$7</definedName>
    <definedName name="Z_B673C576_BAB8_46AB_AA5F_B5B3840DE01F_.wvu.PrintTitles" localSheetId="6" hidden="1">Послуга!$6:$7</definedName>
    <definedName name="Z_B673C576_BAB8_46AB_AA5F_B5B3840DE01F_.wvu.PrintTitles" localSheetId="0" hidden="1">'Послуга нас'!$6:$7</definedName>
    <definedName name="Z_B673C576_BAB8_46AB_AA5F_B5B3840DE01F_.wvu.PrintTitles" localSheetId="1" hidden="1">'Послуга насел'!$6:$7</definedName>
    <definedName name="Z_B673C576_BAB8_46AB_AA5F_B5B3840DE01F_.wvu.PrintTitles" localSheetId="2" hidden="1">'ТЕ '!$6:$7</definedName>
    <definedName name="Z_BB70D038_E266_4DE9_B520_3E9C35ABBA97_.wvu.Cols" localSheetId="0">#REF!</definedName>
    <definedName name="Z_BB70D038_E266_4DE9_B520_3E9C35ABBA97_.wvu.Cols">#REF!</definedName>
    <definedName name="Z_BB70D038_E266_4DE9_B520_3E9C35ABBA97_.wvu.Cols_1" localSheetId="0">#REF!</definedName>
    <definedName name="Z_BB70D038_E266_4DE9_B520_3E9C35ABBA97_.wvu.Cols_1">#REF!</definedName>
    <definedName name="Z_BB70D038_E266_4DE9_B520_3E9C35ABBA97_.wvu.Cols_2" localSheetId="0">(#REF!,#REF!)</definedName>
    <definedName name="Z_BB70D038_E266_4DE9_B520_3E9C35ABBA97_.wvu.Cols_2">(#REF!,#REF!)</definedName>
    <definedName name="Z_BB70D038_E266_4DE9_B520_3E9C35ABBA97_.wvu.Cols_3" localSheetId="0">#REF!</definedName>
    <definedName name="Z_BB70D038_E266_4DE9_B520_3E9C35ABBA97_.wvu.Cols_3">#REF!</definedName>
    <definedName name="Z_BB70D038_E266_4DE9_B520_3E9C35ABBA97_.wvu.PrintArea" localSheetId="0">#REF!</definedName>
    <definedName name="Z_BB70D038_E266_4DE9_B520_3E9C35ABBA97_.wvu.PrintArea">#REF!</definedName>
    <definedName name="Z_BB70D038_E266_4DE9_B520_3E9C35ABBA97_.wvu.PrintArea_1" localSheetId="0">#REF!</definedName>
    <definedName name="Z_BB70D038_E266_4DE9_B520_3E9C35ABBA97_.wvu.PrintArea_1">#REF!</definedName>
    <definedName name="Z_BB70D038_E266_4DE9_B520_3E9C35ABBA97_.wvu.PrintTitles" localSheetId="0">#REF!</definedName>
    <definedName name="Z_BB70D038_E266_4DE9_B520_3E9C35ABBA97_.wvu.PrintTitles">#REF!</definedName>
    <definedName name="Z_BB70D038_E266_4DE9_B520_3E9C35ABBA97_.wvu.PrintTitles_1" localSheetId="0">#REF!</definedName>
    <definedName name="Z_BB70D038_E266_4DE9_B520_3E9C35ABBA97_.wvu.PrintTitles_1">#REF!</definedName>
    <definedName name="Z_BB70D038_E266_4DE9_B520_3E9C35ABBA97_.wvu.PrintTitles_2" localSheetId="0">#REF!</definedName>
    <definedName name="Z_BB70D038_E266_4DE9_B520_3E9C35ABBA97_.wvu.PrintTitles_2">#REF!</definedName>
    <definedName name="Z_BB70D038_E266_4DE9_B520_3E9C35ABBA97_.wvu.PrintTitles_3" localSheetId="0">#REF!</definedName>
    <definedName name="Z_BB70D038_E266_4DE9_B520_3E9C35ABBA97_.wvu.PrintTitles_3">#REF!</definedName>
    <definedName name="Z_BB70D038_E266_4DE9_B520_3E9C35ABBA97_.wvu.PrintTitles_4" localSheetId="0">#REF!</definedName>
    <definedName name="Z_BB70D038_E266_4DE9_B520_3E9C35ABBA97_.wvu.PrintTitles_4">#REF!</definedName>
    <definedName name="Z_BB70D038_E266_4DE9_B520_3E9C35ABBA97_.wvu.PrintTitles_5" localSheetId="0">#REF!</definedName>
    <definedName name="Z_BB70D038_E266_4DE9_B520_3E9C35ABBA97_.wvu.PrintTitles_5">#REF!</definedName>
    <definedName name="Z_BB70D038_E266_4DE9_B520_3E9C35ABBA97_.wvu.PrintTitles_6" localSheetId="0">#REF!</definedName>
    <definedName name="Z_BB70D038_E266_4DE9_B520_3E9C35ABBA97_.wvu.PrintTitles_6">#REF!</definedName>
    <definedName name="Z_BB70D038_E266_4DE9_B520_3E9C35ABBA97_.wvu.Rows" localSheetId="0">(#REF!,#REF!)</definedName>
    <definedName name="Z_BB70D038_E266_4DE9_B520_3E9C35ABBA97_.wvu.Rows">(#REF!,#REF!)</definedName>
    <definedName name="Z_BB70D038_E266_4DE9_B520_3E9C35ABBA97_.wvu.Rows_1" localSheetId="0">#REF!</definedName>
    <definedName name="Z_BB70D038_E266_4DE9_B520_3E9C35ABBA97_.wvu.Rows_1">#REF!</definedName>
    <definedName name="Z_BB70D038_E266_4DE9_B520_3E9C35ABBA97_.wvu.Rows_2" localSheetId="0">(#REF!,#REF!)</definedName>
    <definedName name="Z_BB70D038_E266_4DE9_B520_3E9C35ABBA97_.wvu.Rows_2">(#REF!,#REF!)</definedName>
    <definedName name="Z_BC8A07B4_EF55_4075_847E_FCF2475AE86C_.wvu.FilterData" localSheetId="3" hidden="1">В!$A$7:$H$50</definedName>
    <definedName name="Z_BC8A07B4_EF55_4075_847E_FCF2475AE86C_.wvu.FilterData" localSheetId="6" hidden="1">Послуга!$A$7:$F$42</definedName>
    <definedName name="Z_BC8A07B4_EF55_4075_847E_FCF2475AE86C_.wvu.FilterData" localSheetId="0" hidden="1">'Послуга нас'!$A$7:$D$42</definedName>
    <definedName name="Z_BC8A07B4_EF55_4075_847E_FCF2475AE86C_.wvu.FilterData" localSheetId="1" hidden="1">'Послуга насел'!$A$7:$F$42</definedName>
    <definedName name="Z_BC8A07B4_EF55_4075_847E_FCF2475AE86C_.wvu.FilterData" localSheetId="2" hidden="1">'ТЕ '!$A$7:$F$42</definedName>
    <definedName name="Z_CFB4806B_A7A7_4B1F_828A_D1E89DE4381E_.wvu.FilterData" localSheetId="3" hidden="1">В!$A$7:$H$50</definedName>
    <definedName name="Z_CFB4806B_A7A7_4B1F_828A_D1E89DE4381E_.wvu.FilterData" localSheetId="5" hidden="1">П!$A$8:$F$40</definedName>
    <definedName name="Z_CFB4806B_A7A7_4B1F_828A_D1E89DE4381E_.wvu.FilterData" localSheetId="6" hidden="1">Послуга!$A$7:$F$42</definedName>
    <definedName name="Z_CFB4806B_A7A7_4B1F_828A_D1E89DE4381E_.wvu.FilterData" localSheetId="0" hidden="1">'Послуга нас'!$A$7:$D$42</definedName>
    <definedName name="Z_CFB4806B_A7A7_4B1F_828A_D1E89DE4381E_.wvu.FilterData" localSheetId="1" hidden="1">'Послуга насел'!$A$7:$F$42</definedName>
    <definedName name="Z_CFB4806B_A7A7_4B1F_828A_D1E89DE4381E_.wvu.FilterData" localSheetId="2" hidden="1">'ТЕ '!$A$7:$F$42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 localSheetId="0">#REF!</definedName>
    <definedName name="zzz1">#REF!</definedName>
    <definedName name="а" localSheetId="4" hidden="1">{"'таб 21'!$A$1:$U$24","'таб 21'!$A$1:$U$1"}</definedName>
    <definedName name="а" hidden="1">{"'таб 21'!$A$1:$U$24","'таб 21'!$A$1:$U$1"}</definedName>
    <definedName name="А1" localSheetId="0">#REF!</definedName>
    <definedName name="А1">#REF!</definedName>
    <definedName name="А1_нп" localSheetId="0">#REF!</definedName>
    <definedName name="А1_нп">#REF!</definedName>
    <definedName name="А1_п" localSheetId="0">#REF!</definedName>
    <definedName name="А1_п">#REF!</definedName>
    <definedName name="А2_нп" localSheetId="0">#REF!</definedName>
    <definedName name="А2_нп">#REF!</definedName>
    <definedName name="А2_п" localSheetId="0">#REF!</definedName>
    <definedName name="А2_п">#REF!</definedName>
    <definedName name="А24" localSheetId="0">#REF!</definedName>
    <definedName name="А24">#REF!</definedName>
    <definedName name="А3_нп" localSheetId="0">#REF!</definedName>
    <definedName name="А3_нп">#REF!</definedName>
    <definedName name="А3_п" localSheetId="0">#REF!</definedName>
    <definedName name="А3_п">#REF!</definedName>
    <definedName name="А4_нп" localSheetId="0">#REF!</definedName>
    <definedName name="А4_нп">#REF!</definedName>
    <definedName name="А4_п" localSheetId="0">#REF!</definedName>
    <definedName name="А4_п">#REF!</definedName>
    <definedName name="А5_нп" localSheetId="0">#REF!</definedName>
    <definedName name="А5_нп">#REF!</definedName>
    <definedName name="А5_п" localSheetId="0">#REF!</definedName>
    <definedName name="А5_п">#REF!</definedName>
    <definedName name="А6_нп" localSheetId="0">#REF!</definedName>
    <definedName name="А6_нп">#REF!</definedName>
    <definedName name="А6_п" localSheetId="0">#REF!</definedName>
    <definedName name="А6_п">#REF!</definedName>
    <definedName name="А7" localSheetId="0">#REF!</definedName>
    <definedName name="А7">#REF!</definedName>
    <definedName name="А7_нп" localSheetId="0">#REF!</definedName>
    <definedName name="А7_нп">#REF!</definedName>
    <definedName name="А7_п" localSheetId="0">#REF!</definedName>
    <definedName name="А7_п">#REF!</definedName>
    <definedName name="аа" localSheetId="4" hidden="1">{#N/A,#N/A,FALSE,"9PS0"}</definedName>
    <definedName name="аа" hidden="1">{#N/A,#N/A,FALSE,"9PS0"}</definedName>
    <definedName name="ааа" localSheetId="0">[54]рік!#REF!</definedName>
    <definedName name="ааа">[54]рік!#REF!</definedName>
    <definedName name="авто_1" localSheetId="0">#REF!</definedName>
    <definedName name="авто_1">#REF!</definedName>
    <definedName name="авто_2" localSheetId="0">#REF!</definedName>
    <definedName name="авто_2">#REF!</definedName>
    <definedName name="авто_3" localSheetId="0">#REF!</definedName>
    <definedName name="авто_3">#REF!</definedName>
    <definedName name="авто_4" localSheetId="0">#REF!</definedName>
    <definedName name="авто_4">#REF!</definedName>
    <definedName name="авто_5" localSheetId="0">'[28]АТ_на 2004_витрати_1'!#REF!</definedName>
    <definedName name="авто_5">'[28]АТ_на 2004_витрати_1'!#REF!</definedName>
    <definedName name="авто_9" localSheetId="0">[55]Автотранс!#REF!</definedName>
    <definedName name="авто_9">[55]Автотранс!#REF!</definedName>
    <definedName name="авто_9п" localSheetId="0">[55]Автотранс!#REF!</definedName>
    <definedName name="авто_9п">[55]Автотранс!#REF!</definedName>
    <definedName name="авто_г" localSheetId="0">#REF!</definedName>
    <definedName name="авто_г">#REF!</definedName>
    <definedName name="авто_зв" localSheetId="0">[55]Автотранс!#REF!</definedName>
    <definedName name="авто_зв">[55]Автотранс!#REF!</definedName>
    <definedName name="авто_о" localSheetId="0">[55]Автотранс!#REF!</definedName>
    <definedName name="авто_о">[55]Автотранс!#REF!</definedName>
    <definedName name="авто_п" localSheetId="0">[55]Автотранс!#REF!</definedName>
    <definedName name="авто_п">[55]Автотранс!#REF!</definedName>
    <definedName name="АвтоподборВС" localSheetId="0">#REF!</definedName>
    <definedName name="АвтоподборВС">#REF!</definedName>
    <definedName name="Адреса_підприємства" localSheetId="0">#REF!</definedName>
    <definedName name="Адреса_підприємства">#REF!</definedName>
    <definedName name="аен">'[39]МТР Газ України'!$B$4</definedName>
    <definedName name="акт_1" localSheetId="0">#REF!</definedName>
    <definedName name="акт_1">#REF!</definedName>
    <definedName name="акт_2" localSheetId="0">#REF!</definedName>
    <definedName name="акт_2">#REF!</definedName>
    <definedName name="акт_3" localSheetId="0">#REF!</definedName>
    <definedName name="акт_3">#REF!</definedName>
    <definedName name="акт_4" localSheetId="0">#REF!</definedName>
    <definedName name="акт_4">#REF!</definedName>
    <definedName name="акт_г" localSheetId="0">#REF!</definedName>
    <definedName name="акт_г">#REF!</definedName>
    <definedName name="аліріцалоисірьл" localSheetId="0">#REF!</definedName>
    <definedName name="аліріцалоисірьл">#REF!</definedName>
    <definedName name="ам" localSheetId="4" hidden="1">{"'таб 21'!$A$1:$U$24","'таб 21'!$A$1:$U$1"}</definedName>
    <definedName name="ам" hidden="1">{"'таб 21'!$A$1:$U$24","'таб 21'!$A$1:$U$1"}</definedName>
    <definedName name="ап" localSheetId="0" hidden="1">#REF!</definedName>
    <definedName name="ап" hidden="1">#REF!</definedName>
    <definedName name="аппа" localSheetId="6">[19]!аппа</definedName>
    <definedName name="аппа" localSheetId="0">[19]!аппа</definedName>
    <definedName name="аппа" localSheetId="1">[19]!аппа</definedName>
    <definedName name="аппа" localSheetId="2">[19]!аппа</definedName>
    <definedName name="аппа">[19]!аппа</definedName>
    <definedName name="ар" localSheetId="6">[19]!ар</definedName>
    <definedName name="ар" localSheetId="0">[19]!ар</definedName>
    <definedName name="ар" localSheetId="1">[19]!ар</definedName>
    <definedName name="ар" localSheetId="2">[19]!ар</definedName>
    <definedName name="ар">[19]!ар</definedName>
    <definedName name="арпрдлод" localSheetId="0">[56]страх!#REF!</definedName>
    <definedName name="арпрдлод">[56]страх!#REF!</definedName>
    <definedName name="АХО" localSheetId="4" hidden="1">{#N/A,#N/A,TRUE,"попередні"}</definedName>
    <definedName name="АХО" hidden="1">{#N/A,#N/A,TRUE,"попередні"}</definedName>
    <definedName name="_xlnm.Database" localSheetId="0">#REF!</definedName>
    <definedName name="_xlnm.Database">#REF!</definedName>
    <definedName name="База_данных_ИМ" localSheetId="0">#REF!</definedName>
    <definedName name="База_данных_ИМ">#REF!</definedName>
    <definedName name="Баланс">#N/A</definedName>
    <definedName name="Баланс_12_45" hidden="1">#N/A</definedName>
    <definedName name="банк_пл" localSheetId="0">[57]банк!#REF!</definedName>
    <definedName name="банк_пл">[57]банк!#REF!</definedName>
    <definedName name="ббб">[19]!ббб</definedName>
    <definedName name="безп_9" localSheetId="0">[58]охорона!#REF!</definedName>
    <definedName name="безп_9">[58]охорона!#REF!</definedName>
    <definedName name="безп_о" localSheetId="0">[58]охорона!#REF!</definedName>
    <definedName name="безп_о">[58]охорона!#REF!</definedName>
    <definedName name="безп_п" localSheetId="0">[58]охорона!#REF!</definedName>
    <definedName name="безп_п">[58]охорона!#REF!</definedName>
    <definedName name="бер">'[59]812'!$P$1:$P$65536</definedName>
    <definedName name="бнб" localSheetId="6">[19]!бнб</definedName>
    <definedName name="бнб" localSheetId="0">[19]!бнб</definedName>
    <definedName name="бнб" localSheetId="1">[19]!бнб</definedName>
    <definedName name="бнб" localSheetId="2">[19]!бнб</definedName>
    <definedName name="бнб">[19]!бнб</definedName>
    <definedName name="БПн">[60]Ф2!$E$2</definedName>
    <definedName name="бюдж_п">[61]м_812!$I$1:$I$65536</definedName>
    <definedName name="Бюдж1" localSheetId="0">[8]рік!#REF!</definedName>
    <definedName name="Бюдж1">[8]рік!#REF!</definedName>
    <definedName name="Бюдж2" localSheetId="0">[8]рік!#REF!</definedName>
    <definedName name="Бюдж2">[8]рік!#REF!</definedName>
    <definedName name="в" localSheetId="4" hidden="1">{#N/A,#N/A,FALSE,"9PS0"}</definedName>
    <definedName name="в" hidden="1">{#N/A,#N/A,FALSE,"9PS0"}</definedName>
    <definedName name="в1">'[62]Цены СНГ'!$B$2</definedName>
    <definedName name="В3" localSheetId="0">#REF!</definedName>
    <definedName name="В3">#REF!</definedName>
    <definedName name="вааа" localSheetId="4" hidden="1">{#N/A,#N/A,FALSE,"9PS0"}</definedName>
    <definedName name="вааа" hidden="1">{#N/A,#N/A,FALSE,"9PS0"}</definedName>
    <definedName name="ваи" localSheetId="6">[19]!ваи</definedName>
    <definedName name="ваи" localSheetId="0">[19]!ваи</definedName>
    <definedName name="ваи" localSheetId="1">[19]!ваи</definedName>
    <definedName name="ваи" localSheetId="2">[19]!ваи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 localSheetId="0">#REF!</definedName>
    <definedName name="вир_1">#REF!</definedName>
    <definedName name="вир_2" localSheetId="0">#REF!</definedName>
    <definedName name="вир_2">#REF!</definedName>
    <definedName name="вир_3" localSheetId="0">#REF!</definedName>
    <definedName name="вир_3">#REF!</definedName>
    <definedName name="вир_4" localSheetId="0">#REF!</definedName>
    <definedName name="вир_4">#REF!</definedName>
    <definedName name="вир_г" localSheetId="0">#REF!</definedName>
    <definedName name="вир_г">#REF!</definedName>
    <definedName name="вир_оч" localSheetId="0">#REF!</definedName>
    <definedName name="вир_оч">#REF!</definedName>
    <definedName name="вир_пл" localSheetId="0">#REF!</definedName>
    <definedName name="вир_пл">#REF!</definedName>
    <definedName name="витр_1" localSheetId="0">#REF!</definedName>
    <definedName name="витр_1">#REF!</definedName>
    <definedName name="витр_2" localSheetId="0">#REF!</definedName>
    <definedName name="витр_2">#REF!</definedName>
    <definedName name="витр_3" localSheetId="0">#REF!</definedName>
    <definedName name="витр_3">#REF!</definedName>
    <definedName name="витр_4" localSheetId="0">#REF!</definedName>
    <definedName name="витр_4">#REF!</definedName>
    <definedName name="витр_9" localSheetId="0">#REF!</definedName>
    <definedName name="витр_9">#REF!</definedName>
    <definedName name="витр_9п" localSheetId="0">#REF!</definedName>
    <definedName name="витр_9п">#REF!</definedName>
    <definedName name="витр_г" localSheetId="0">#REF!</definedName>
    <definedName name="витр_г">#REF!</definedName>
    <definedName name="витр_зв" localSheetId="0">#REF!</definedName>
    <definedName name="витр_зв">#REF!</definedName>
    <definedName name="витр_о" localSheetId="0">#REF!</definedName>
    <definedName name="витр_о">#REF!</definedName>
    <definedName name="витр_п" localSheetId="0">#REF!</definedName>
    <definedName name="витр_п">#REF!</definedName>
    <definedName name="витрати" hidden="1">'[51]1998'!$C$1:$E$65536,'[51]1998'!$I$1:$AC$65536</definedName>
    <definedName name="_xlnm.Extract" localSheetId="0">#REF!</definedName>
    <definedName name="_xlnm.Extract">#REF!</definedName>
    <definedName name="Відпуск" localSheetId="0">#REF!</definedName>
    <definedName name="Відпуск">#REF!</definedName>
    <definedName name="відх_оч" localSheetId="0">'[64] ГВ'!#REF!</definedName>
    <definedName name="відх_оч">'[64] ГВ'!#REF!</definedName>
    <definedName name="відх_пл" localSheetId="0">'[64] ГВ'!#REF!</definedName>
    <definedName name="відх_пл">'[64] ГВ'!#REF!</definedName>
    <definedName name="вііф" localSheetId="4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 localSheetId="0">#REF!</definedName>
    <definedName name="внешние_поставщики">#REF!</definedName>
    <definedName name="вод_1" localSheetId="0">[65]Бюджет_шаб_07!#REF!</definedName>
    <definedName name="вод_1">[65]Бюджет_шаб_07!#REF!</definedName>
    <definedName name="вод_2" localSheetId="0">[65]Бюджет_шаб_07!#REF!</definedName>
    <definedName name="вод_2">[65]Бюджет_шаб_07!#REF!</definedName>
    <definedName name="вода2" localSheetId="4" hidden="1">{#N/A,#N/A,FALSE,"9PS0"}</definedName>
    <definedName name="вода2" hidden="1">{#N/A,#N/A,FALSE,"9PS0"}</definedName>
    <definedName name="вохр_1" localSheetId="0">#REF!</definedName>
    <definedName name="вохр_1">#REF!</definedName>
    <definedName name="вохр_2" localSheetId="0">'[66]0291'!#REF!</definedName>
    <definedName name="вохр_2">'[66]0291'!#REF!</definedName>
    <definedName name="вохр_3" localSheetId="0">'[66]0291'!#REF!</definedName>
    <definedName name="вохр_3">'[66]0291'!#REF!</definedName>
    <definedName name="вохр_4" localSheetId="0">'[66]0291'!#REF!</definedName>
    <definedName name="вохр_4">'[66]0291'!#REF!</definedName>
    <definedName name="вохр_оч" localSheetId="0">'[66]0291'!#REF!</definedName>
    <definedName name="вохр_оч">'[66]0291'!#REF!</definedName>
    <definedName name="вохр_пл" localSheetId="0">'[67]Сторож охор_шаб'!#REF!</definedName>
    <definedName name="вохр_пл">'[67]Сторож охор_шаб'!#REF!</definedName>
    <definedName name="впап" hidden="1">{#N/A,#N/A,FALSE,"9PS0"}</definedName>
    <definedName name="все_с_01" localSheetId="0">#REF!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 localSheetId="0">#REF!</definedName>
    <definedName name="ВСЬОГО">#REF!</definedName>
    <definedName name="ВчерашнийДень">#N/A</definedName>
    <definedName name="вы" localSheetId="6">[19]!вы</definedName>
    <definedName name="вы" localSheetId="0">[19]!вы</definedName>
    <definedName name="вы" localSheetId="1">[19]!вы</definedName>
    <definedName name="вы" localSheetId="2">[19]!вы</definedName>
    <definedName name="вы">[19]!вы</definedName>
    <definedName name="выс" localSheetId="4" hidden="1">{"'таб 21'!$A$1:$U$24","'таб 21'!$A$1:$U$1"}</definedName>
    <definedName name="выс" hidden="1">{"'таб 21'!$A$1:$U$24","'таб 21'!$A$1:$U$1"}</definedName>
    <definedName name="выц" localSheetId="6">[19]!выц</definedName>
    <definedName name="выц" localSheetId="0">[19]!выц</definedName>
    <definedName name="выц" localSheetId="1">[19]!выц</definedName>
    <definedName name="выц" localSheetId="2">[19]!выц</definedName>
    <definedName name="выц">[19]!выц</definedName>
    <definedName name="Г123" localSheetId="0">'[69]ВД (анал)'!#REF!</definedName>
    <definedName name="Г123">'[69]ВД (анал)'!#REF!</definedName>
    <definedName name="г154" localSheetId="0">#REF!</definedName>
    <definedName name="г154">#REF!</definedName>
    <definedName name="гг" hidden="1">{#N/A,#N/A,FALSE,"9PS0"}</definedName>
    <definedName name="ГК" localSheetId="4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 localSheetId="0">#REF!</definedName>
    <definedName name="госп_п_01">#REF!</definedName>
    <definedName name="госп_п_02" localSheetId="0">#REF!</definedName>
    <definedName name="госп_п_02">#REF!</definedName>
    <definedName name="госп_с_01" localSheetId="0">#REF!</definedName>
    <definedName name="госп_с_01">#REF!</definedName>
    <definedName name="госп_ф_01" localSheetId="0">#REF!</definedName>
    <definedName name="госп_ф_01">#REF!</definedName>
    <definedName name="гр.5_р.12" localSheetId="0">#REF!</definedName>
    <definedName name="гр.5_р.12">#REF!</definedName>
    <definedName name="гр.7_р.12" localSheetId="0">#REF!</definedName>
    <definedName name="гр.7_р.12">#REF!</definedName>
    <definedName name="график" localSheetId="0">#REF!</definedName>
    <definedName name="график">#REF!</definedName>
    <definedName name="груд">'[59]812'!$AB$1:$AB$65536</definedName>
    <definedName name="ГРУДЕНЬ" localSheetId="4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 localSheetId="0">#REF!</definedName>
    <definedName name="Группа_ДТЭК_внешние_поставщики">#REF!</definedName>
    <definedName name="Группа_ДТЭК_наименование" localSheetId="0">#REF!</definedName>
    <definedName name="Группа_ДТЭК_наименование">#REF!</definedName>
    <definedName name="гсм_б_10м" localSheetId="0">#REF!</definedName>
    <definedName name="гсм_б_10м">#REF!</definedName>
    <definedName name="гсм_б_11м" localSheetId="0">#REF!</definedName>
    <definedName name="гсм_б_11м">#REF!</definedName>
    <definedName name="гсм_б_12м" localSheetId="0">#REF!</definedName>
    <definedName name="гсм_б_12м">#REF!</definedName>
    <definedName name="гсм_б_2м" localSheetId="0">#REF!</definedName>
    <definedName name="гсм_б_2м">#REF!</definedName>
    <definedName name="гсм_б_3м" localSheetId="0">#REF!</definedName>
    <definedName name="гсм_б_3м">#REF!</definedName>
    <definedName name="гсм_б_4м" localSheetId="0">#REF!</definedName>
    <definedName name="гсм_б_4м">#REF!</definedName>
    <definedName name="гсм_б_5м" localSheetId="0">#REF!</definedName>
    <definedName name="гсм_б_5м">#REF!</definedName>
    <definedName name="гсм_б_6м" localSheetId="0">#REF!</definedName>
    <definedName name="гсм_б_6м">#REF!</definedName>
    <definedName name="гсм_б_7м" localSheetId="0">#REF!</definedName>
    <definedName name="гсм_б_7м">#REF!</definedName>
    <definedName name="гсм_б_8м" localSheetId="0">#REF!</definedName>
    <definedName name="гсм_б_8м">#REF!</definedName>
    <definedName name="гсм_б_9м" localSheetId="0">#REF!</definedName>
    <definedName name="гсм_б_9м">#REF!</definedName>
    <definedName name="гсм_б_авг" localSheetId="0">#REF!</definedName>
    <definedName name="гсм_б_авг">#REF!</definedName>
    <definedName name="гсм_б_апр" localSheetId="0">#REF!</definedName>
    <definedName name="гсм_б_апр">#REF!</definedName>
    <definedName name="гсм_б_дек" localSheetId="0">#REF!</definedName>
    <definedName name="гсм_б_дек">#REF!</definedName>
    <definedName name="гсм_б_июль" localSheetId="0">#REF!</definedName>
    <definedName name="гсм_б_июль">#REF!</definedName>
    <definedName name="гсм_б_июнь" localSheetId="0">#REF!</definedName>
    <definedName name="гсм_б_июнь">#REF!</definedName>
    <definedName name="гсм_б_май" localSheetId="0">#REF!</definedName>
    <definedName name="гсм_б_май">#REF!</definedName>
    <definedName name="гсм_б_март" localSheetId="0">#REF!</definedName>
    <definedName name="гсм_б_март">#REF!</definedName>
    <definedName name="гсм_б_нояб" localSheetId="0">#REF!</definedName>
    <definedName name="гсм_б_нояб">#REF!</definedName>
    <definedName name="гсм_б_окт" localSheetId="0">#REF!</definedName>
    <definedName name="гсм_б_окт">#REF!</definedName>
    <definedName name="гсм_б_сент" localSheetId="0">#REF!</definedName>
    <definedName name="гсм_б_сент">#REF!</definedName>
    <definedName name="гсм_б_фев" localSheetId="0">#REF!</definedName>
    <definedName name="гсм_б_фев">#REF!</definedName>
    <definedName name="гсм_б_янв" localSheetId="0">#REF!</definedName>
    <definedName name="гсм_б_янв">#REF!</definedName>
    <definedName name="гсм_п_10м" localSheetId="0">#REF!</definedName>
    <definedName name="гсм_п_10м">#REF!</definedName>
    <definedName name="гсм_п_11м" localSheetId="0">#REF!</definedName>
    <definedName name="гсм_п_11м">#REF!</definedName>
    <definedName name="гсм_п_12м" localSheetId="0">#REF!</definedName>
    <definedName name="гсм_п_12м">#REF!</definedName>
    <definedName name="гсм_п_2м" localSheetId="0">#REF!</definedName>
    <definedName name="гсм_п_2м">#REF!</definedName>
    <definedName name="гсм_п_3м" localSheetId="0">#REF!</definedName>
    <definedName name="гсм_п_3м">#REF!</definedName>
    <definedName name="гсм_п_4м" localSheetId="0">#REF!</definedName>
    <definedName name="гсм_п_4м">#REF!</definedName>
    <definedName name="гсм_п_5м" localSheetId="0">#REF!</definedName>
    <definedName name="гсм_п_5м">#REF!</definedName>
    <definedName name="гсм_п_6м" localSheetId="0">#REF!</definedName>
    <definedName name="гсм_п_6м">#REF!</definedName>
    <definedName name="гсм_п_7м" localSheetId="0">#REF!</definedName>
    <definedName name="гсм_п_7м">#REF!</definedName>
    <definedName name="гсм_п_8м" localSheetId="0">#REF!</definedName>
    <definedName name="гсм_п_8м">#REF!</definedName>
    <definedName name="гсм_п_9м" localSheetId="0">#REF!</definedName>
    <definedName name="гсм_п_9м">#REF!</definedName>
    <definedName name="гсм_п_авг" localSheetId="0">#REF!</definedName>
    <definedName name="гсм_п_авг">#REF!</definedName>
    <definedName name="гсм_п_апр" localSheetId="0">#REF!</definedName>
    <definedName name="гсм_п_апр">#REF!</definedName>
    <definedName name="гсм_п_дек" localSheetId="0">#REF!</definedName>
    <definedName name="гсм_п_дек">#REF!</definedName>
    <definedName name="гсм_п_июль" localSheetId="0">#REF!</definedName>
    <definedName name="гсм_п_июль">#REF!</definedName>
    <definedName name="гсм_п_июнь" localSheetId="0">#REF!</definedName>
    <definedName name="гсм_п_июнь">#REF!</definedName>
    <definedName name="гсм_п_май" localSheetId="0">#REF!</definedName>
    <definedName name="гсм_п_май">#REF!</definedName>
    <definedName name="гсм_п_март" localSheetId="0">#REF!</definedName>
    <definedName name="гсм_п_март">#REF!</definedName>
    <definedName name="гсм_п_нояб" localSheetId="0">#REF!</definedName>
    <definedName name="гсм_п_нояб">#REF!</definedName>
    <definedName name="гсм_п_окт" localSheetId="0">#REF!</definedName>
    <definedName name="гсм_п_окт">#REF!</definedName>
    <definedName name="гсм_п_сент" localSheetId="0">#REF!</definedName>
    <definedName name="гсм_п_сент">#REF!</definedName>
    <definedName name="гсм_п_фев" localSheetId="0">#REF!</definedName>
    <definedName name="гсм_п_фев">#REF!</definedName>
    <definedName name="гсм_п_янв" localSheetId="0">#REF!</definedName>
    <definedName name="гсм_п_янв">#REF!</definedName>
    <definedName name="гсм_ф_10м" localSheetId="0">#REF!</definedName>
    <definedName name="гсм_ф_10м">#REF!</definedName>
    <definedName name="гсм_ф_11м" localSheetId="0">#REF!</definedName>
    <definedName name="гсм_ф_11м">#REF!</definedName>
    <definedName name="гсм_ф_12м" localSheetId="0">#REF!</definedName>
    <definedName name="гсм_ф_12м">#REF!</definedName>
    <definedName name="гсм_ф_2м" localSheetId="0">#REF!</definedName>
    <definedName name="гсм_ф_2м">#REF!</definedName>
    <definedName name="гсм_ф_3м" localSheetId="0">#REF!</definedName>
    <definedName name="гсм_ф_3м">#REF!</definedName>
    <definedName name="гсм_ф_4м" localSheetId="0">#REF!</definedName>
    <definedName name="гсм_ф_4м">#REF!</definedName>
    <definedName name="гсм_ф_5м" localSheetId="0">#REF!</definedName>
    <definedName name="гсм_ф_5м">#REF!</definedName>
    <definedName name="гсм_ф_6м" localSheetId="0">#REF!</definedName>
    <definedName name="гсм_ф_6м">#REF!</definedName>
    <definedName name="гсм_ф_7м" localSheetId="0">#REF!</definedName>
    <definedName name="гсм_ф_7м">#REF!</definedName>
    <definedName name="гсм_ф_8м" localSheetId="0">#REF!</definedName>
    <definedName name="гсм_ф_8м">#REF!</definedName>
    <definedName name="гсм_ф_9м" localSheetId="0">#REF!</definedName>
    <definedName name="гсм_ф_9м">#REF!</definedName>
    <definedName name="гсм_ф_авг" localSheetId="0">#REF!</definedName>
    <definedName name="гсм_ф_авг">#REF!</definedName>
    <definedName name="гсм_ф_апр" localSheetId="0">#REF!</definedName>
    <definedName name="гсм_ф_апр">#REF!</definedName>
    <definedName name="гсм_ф_дек" localSheetId="0">#REF!</definedName>
    <definedName name="гсм_ф_дек">#REF!</definedName>
    <definedName name="гсм_ф_июль" localSheetId="0">#REF!</definedName>
    <definedName name="гсм_ф_июль">#REF!</definedName>
    <definedName name="гсм_ф_июнь" localSheetId="0">#REF!</definedName>
    <definedName name="гсм_ф_июнь">#REF!</definedName>
    <definedName name="гсм_ф_май" localSheetId="0">#REF!</definedName>
    <definedName name="гсм_ф_май">#REF!</definedName>
    <definedName name="гсм_ф_март" localSheetId="0">#REF!</definedName>
    <definedName name="гсм_ф_март">#REF!</definedName>
    <definedName name="гсм_ф_нояб" localSheetId="0">#REF!</definedName>
    <definedName name="гсм_ф_нояб">#REF!</definedName>
    <definedName name="гсм_ф_окт" localSheetId="0">#REF!</definedName>
    <definedName name="гсм_ф_окт">#REF!</definedName>
    <definedName name="гсм_ф_сент" localSheetId="0">#REF!</definedName>
    <definedName name="гсм_ф_сент">#REF!</definedName>
    <definedName name="гсм_ф_фев" localSheetId="0">#REF!</definedName>
    <definedName name="гсм_ф_фев">#REF!</definedName>
    <definedName name="гсм_ф_янв" localSheetId="0">#REF!</definedName>
    <definedName name="гсм_ф_янв">#REF!</definedName>
    <definedName name="гшб" localSheetId="4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 localSheetId="0">#REF!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 localSheetId="0">'[66]0292'!#REF!</definedName>
    <definedName name="дез_1">'[66]0292'!#REF!</definedName>
    <definedName name="дез_2" localSheetId="0">'[66]0292'!#REF!</definedName>
    <definedName name="дез_2">'[66]0292'!#REF!</definedName>
    <definedName name="дез_3" localSheetId="0">'[66]0292'!#REF!</definedName>
    <definedName name="дез_3">'[66]0292'!#REF!</definedName>
    <definedName name="дез_4" localSheetId="0">'[66]0292'!#REF!</definedName>
    <definedName name="дез_4">'[66]0292'!#REF!</definedName>
    <definedName name="дез_г" localSheetId="0">'[66]0292'!#REF!</definedName>
    <definedName name="дез_г">'[66]0292'!#REF!</definedName>
    <definedName name="дез_оч" localSheetId="0">'[66]0292'!#REF!</definedName>
    <definedName name="дез_оч">'[66]0292'!#REF!</definedName>
    <definedName name="дез_пл" localSheetId="0">[57]дез!#REF!</definedName>
    <definedName name="дез_пл">[57]дез!#REF!</definedName>
    <definedName name="дез_сх" localSheetId="0">'[66]0292'!#REF!</definedName>
    <definedName name="дез_сх">'[66]0292'!#REF!</definedName>
    <definedName name="декабрь" localSheetId="4" hidden="1">{#N/A,#N/A,FALSE,"9PS0"}</definedName>
    <definedName name="декабрь" hidden="1">{#N/A,#N/A,FALSE,"9PS0"}</definedName>
    <definedName name="ДепЕЗ" localSheetId="4" hidden="1">{#N/A,#N/A,FALSE,"9PS0"}</definedName>
    <definedName name="ДепЕЗ" hidden="1">{#N/A,#N/A,FALSE,"9PS0"}</definedName>
    <definedName name="Динамика_импорта_ферро_98_00" localSheetId="0">#REF!</definedName>
    <definedName name="Динамика_импорта_ферро_98_00">#REF!</definedName>
    <definedName name="Динамика_импорта_ферро_98_01" localSheetId="0">#REF!</definedName>
    <definedName name="Динамика_импорта_ферро_98_01">#REF!</definedName>
    <definedName name="Динамика_импорта_ферро_98_99" localSheetId="0">#REF!</definedName>
    <definedName name="Динамика_импорта_ферро_98_99">#REF!</definedName>
    <definedName name="Динамика_экспорта_ферро_98_00" localSheetId="0">#REF!</definedName>
    <definedName name="Динамика_экспорта_ферро_98_00">#REF!</definedName>
    <definedName name="Динамика_экспорта_ферро_98_01" localSheetId="0">#REF!</definedName>
    <definedName name="Динамика_экспорта_ферро_98_01">#REF!</definedName>
    <definedName name="Динамика_экспорта_ферро_98_99" localSheetId="0">#REF!</definedName>
    <definedName name="Динамика_экспорта_ферро_98_99">#REF!</definedName>
    <definedName name="Динамика_экспорта_чугуна_97_00" localSheetId="0">#REF!</definedName>
    <definedName name="Динамика_экспорта_чугуна_97_00">#REF!</definedName>
    <definedName name="Динамика_экспорта_чугуна_98_00" localSheetId="0">#REF!</definedName>
    <definedName name="Динамика_экспорта_чугуна_98_00">#REF!</definedName>
    <definedName name="Динамика_экспорта_чугуна_98_99" localSheetId="0">#REF!</definedName>
    <definedName name="Динамика_экспорта_чугуна_98_99">#REF!</definedName>
    <definedName name="дло1" localSheetId="0">#REF!</definedName>
    <definedName name="дло1">#REF!</definedName>
    <definedName name="дод">'[73]Тариф на транзит'!$D$14</definedName>
    <definedName name="ДОЛ" localSheetId="0">#REF!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 localSheetId="0">'[28]АТ_на 2004_витрати_1'!#REF!</definedName>
    <definedName name="еда">'[28]АТ_на 2004_витрати_1'!#REF!</definedName>
    <definedName name="едаиоваиліва">[75]Periods!$B$3</definedName>
    <definedName name="екол_1" localSheetId="0">[76]єк!#REF!</definedName>
    <definedName name="екол_1">[76]єк!#REF!</definedName>
    <definedName name="екол_2" localSheetId="0">[76]єк!#REF!</definedName>
    <definedName name="екол_2">[76]єк!#REF!</definedName>
    <definedName name="екол_3" localSheetId="0">[76]єк!#REF!</definedName>
    <definedName name="екол_3">[76]єк!#REF!</definedName>
    <definedName name="екол_4" localSheetId="0">[76]єк!#REF!</definedName>
    <definedName name="екол_4">[76]єк!#REF!</definedName>
    <definedName name="екол_оч" localSheetId="0">[76]єк!#REF!</definedName>
    <definedName name="екол_оч">[76]єк!#REF!</definedName>
    <definedName name="екол_пл" localSheetId="0">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 localSheetId="0">[78]повірка!#REF!</definedName>
    <definedName name="експл_оч">[78]повірка!#REF!</definedName>
    <definedName name="експл_п">[77]Експл!$K$59</definedName>
    <definedName name="експл_пл" localSheetId="0">[79]вдоск!#REF!</definedName>
    <definedName name="експл_пл">[79]вдоск!#REF!</definedName>
    <definedName name="ел_1" localSheetId="0">[80]енергія!#REF!</definedName>
    <definedName name="ел_1">[80]енергія!#REF!</definedName>
    <definedName name="ел_2" localSheetId="0">[80]енергія!#REF!</definedName>
    <definedName name="ел_2">[80]енергія!#REF!</definedName>
    <definedName name="ел_3" localSheetId="0">[80]енергія!#REF!</definedName>
    <definedName name="ел_3">[80]енергія!#REF!</definedName>
    <definedName name="ел_4" localSheetId="0">[80]енергія!#REF!</definedName>
    <definedName name="ел_4">[80]енергія!#REF!</definedName>
    <definedName name="ел_г" localSheetId="0">[80]енергія!#REF!</definedName>
    <definedName name="ел_г">[80]енергія!#REF!</definedName>
    <definedName name="ен" localSheetId="6">[19]!ен</definedName>
    <definedName name="ен" localSheetId="0">[19]!ен</definedName>
    <definedName name="ен" localSheetId="1">[19]!ен</definedName>
    <definedName name="ен" localSheetId="2">[19]!ен</definedName>
    <definedName name="ен">[19]!ен</definedName>
    <definedName name="Ен_елект" localSheetId="4" hidden="1">{#N/A,#N/A,FALSE,"9PS0"}</definedName>
    <definedName name="Ен_елект" hidden="1">{#N/A,#N/A,FALSE,"9PS0"}</definedName>
    <definedName name="Ен_теплова" localSheetId="4" hidden="1">{#N/A,#N/A,FALSE,"9PS0"}</definedName>
    <definedName name="Ен_теплова" hidden="1">{#N/A,#N/A,FALSE,"9PS0"}</definedName>
    <definedName name="еп" localSheetId="4" hidden="1">{#N/A,#N/A,TRUE,"попередні"}</definedName>
    <definedName name="еп" hidden="1">{#N/A,#N/A,TRUE,"попередні"}</definedName>
    <definedName name="еь" localSheetId="6">[19]!еь</definedName>
    <definedName name="еь" localSheetId="0">[19]!еь</definedName>
    <definedName name="еь" localSheetId="1">[19]!еь</definedName>
    <definedName name="еь" localSheetId="2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4" hidden="1">{#N/A,#N/A,FALSE,"9PS0"}</definedName>
    <definedName name="жовтень" hidden="1">{#N/A,#N/A,FALSE,"9PS0"}</definedName>
    <definedName name="жу" localSheetId="0">'[81]0292'!#REF!</definedName>
    <definedName name="жу">'[81]0292'!#REF!</definedName>
    <definedName name="з_работы" localSheetId="0">#REF!</definedName>
    <definedName name="з_работы">#REF!</definedName>
    <definedName name="з8г9" hidden="1">{#N/A,#N/A,FALSE,"9PS0"}</definedName>
    <definedName name="заг_1" localSheetId="0">#REF!</definedName>
    <definedName name="заг_1">#REF!</definedName>
    <definedName name="заг_2" localSheetId="0">#REF!</definedName>
    <definedName name="заг_2">#REF!</definedName>
    <definedName name="заг_3" localSheetId="0">#REF!</definedName>
    <definedName name="заг_3">#REF!</definedName>
    <definedName name="заг_4" localSheetId="0">#REF!</definedName>
    <definedName name="заг_4">#REF!</definedName>
    <definedName name="заг_г" localSheetId="0">#REF!</definedName>
    <definedName name="заг_г">#REF!</definedName>
    <definedName name="заг_оч" localSheetId="0">#REF!</definedName>
    <definedName name="заг_оч">#REF!</definedName>
    <definedName name="заг_пл" localSheetId="0">#REF!</definedName>
    <definedName name="заг_пл">#REF!</definedName>
    <definedName name="заг_сх" localSheetId="0">#REF!</definedName>
    <definedName name="заг_сх">#REF!</definedName>
    <definedName name="зап_б_10м" localSheetId="0">#REF!</definedName>
    <definedName name="зап_б_10м">#REF!</definedName>
    <definedName name="зап_б_11м" localSheetId="0">#REF!</definedName>
    <definedName name="зап_б_11м">#REF!</definedName>
    <definedName name="зап_б_12м" localSheetId="0">#REF!</definedName>
    <definedName name="зап_б_12м">#REF!</definedName>
    <definedName name="зап_б_2м" localSheetId="0">#REF!</definedName>
    <definedName name="зап_б_2м">#REF!</definedName>
    <definedName name="зап_б_3м" localSheetId="0">#REF!</definedName>
    <definedName name="зап_б_3м">#REF!</definedName>
    <definedName name="зап_б_4м" localSheetId="0">#REF!</definedName>
    <definedName name="зап_б_4м">#REF!</definedName>
    <definedName name="зап_б_5м" localSheetId="0">#REF!</definedName>
    <definedName name="зап_б_5м">#REF!</definedName>
    <definedName name="зап_б_6м" localSheetId="0">#REF!</definedName>
    <definedName name="зап_б_6м">#REF!</definedName>
    <definedName name="зап_б_7м" localSheetId="0">#REF!</definedName>
    <definedName name="зап_б_7м">#REF!</definedName>
    <definedName name="зап_б_8м" localSheetId="0">#REF!</definedName>
    <definedName name="зап_б_8м">#REF!</definedName>
    <definedName name="зап_б_9м" localSheetId="0">#REF!</definedName>
    <definedName name="зап_б_9м">#REF!</definedName>
    <definedName name="зап_б_авг" localSheetId="0">#REF!</definedName>
    <definedName name="зап_б_авг">#REF!</definedName>
    <definedName name="зап_б_апр" localSheetId="0">#REF!</definedName>
    <definedName name="зап_б_апр">#REF!</definedName>
    <definedName name="зап_б_дек" localSheetId="0">#REF!</definedName>
    <definedName name="зап_б_дек">#REF!</definedName>
    <definedName name="зап_б_июль" localSheetId="0">#REF!</definedName>
    <definedName name="зап_б_июль">#REF!</definedName>
    <definedName name="зап_б_июнь" localSheetId="0">#REF!</definedName>
    <definedName name="зап_б_июнь">#REF!</definedName>
    <definedName name="зап_б_май" localSheetId="0">#REF!</definedName>
    <definedName name="зап_б_май">#REF!</definedName>
    <definedName name="зап_б_март" localSheetId="0">#REF!</definedName>
    <definedName name="зап_б_март">#REF!</definedName>
    <definedName name="зап_б_нояб" localSheetId="0">#REF!</definedName>
    <definedName name="зап_б_нояб">#REF!</definedName>
    <definedName name="зап_б_окт" localSheetId="0">#REF!</definedName>
    <definedName name="зап_б_окт">#REF!</definedName>
    <definedName name="зап_б_сент" localSheetId="0">#REF!</definedName>
    <definedName name="зап_б_сент">#REF!</definedName>
    <definedName name="зап_б_фев" localSheetId="0">#REF!</definedName>
    <definedName name="зап_б_фев">#REF!</definedName>
    <definedName name="зап_б_янв" localSheetId="0">#REF!</definedName>
    <definedName name="зап_б_янв">#REF!</definedName>
    <definedName name="зап_п_10м" localSheetId="0">#REF!</definedName>
    <definedName name="зап_п_10м">#REF!</definedName>
    <definedName name="зап_п_11м" localSheetId="0">#REF!</definedName>
    <definedName name="зап_п_11м">#REF!</definedName>
    <definedName name="зап_п_12м" localSheetId="0">#REF!</definedName>
    <definedName name="зап_п_12м">#REF!</definedName>
    <definedName name="зап_п_2м" localSheetId="0">#REF!</definedName>
    <definedName name="зап_п_2м">#REF!</definedName>
    <definedName name="зап_п_3м" localSheetId="0">#REF!</definedName>
    <definedName name="зап_п_3м">#REF!</definedName>
    <definedName name="зап_п_4м" localSheetId="0">#REF!</definedName>
    <definedName name="зап_п_4м">#REF!</definedName>
    <definedName name="зап_п_5м" localSheetId="0">#REF!</definedName>
    <definedName name="зап_п_5м">#REF!</definedName>
    <definedName name="зап_п_6м" localSheetId="0">#REF!</definedName>
    <definedName name="зап_п_6м">#REF!</definedName>
    <definedName name="зап_п_7м" localSheetId="0">#REF!</definedName>
    <definedName name="зап_п_7м">#REF!</definedName>
    <definedName name="зап_п_8м" localSheetId="0">#REF!</definedName>
    <definedName name="зап_п_8м">#REF!</definedName>
    <definedName name="зап_п_9м" localSheetId="0">#REF!</definedName>
    <definedName name="зап_п_9м">#REF!</definedName>
    <definedName name="зап_п_авг" localSheetId="0">#REF!</definedName>
    <definedName name="зап_п_авг">#REF!</definedName>
    <definedName name="зап_п_апр" localSheetId="0">#REF!</definedName>
    <definedName name="зап_п_апр">#REF!</definedName>
    <definedName name="зап_п_дек" localSheetId="0">#REF!</definedName>
    <definedName name="зап_п_дек">#REF!</definedName>
    <definedName name="зап_п_июль" localSheetId="0">#REF!</definedName>
    <definedName name="зап_п_июль">#REF!</definedName>
    <definedName name="зап_п_июнь" localSheetId="0">#REF!</definedName>
    <definedName name="зап_п_июнь">#REF!</definedName>
    <definedName name="зап_п_май" localSheetId="0">#REF!</definedName>
    <definedName name="зап_п_май">#REF!</definedName>
    <definedName name="зап_п_март" localSheetId="0">#REF!</definedName>
    <definedName name="зап_п_март">#REF!</definedName>
    <definedName name="зап_п_нояб" localSheetId="0">#REF!</definedName>
    <definedName name="зап_п_нояб">#REF!</definedName>
    <definedName name="зап_п_окт" localSheetId="0">#REF!</definedName>
    <definedName name="зап_п_окт">#REF!</definedName>
    <definedName name="зап_п_сент" localSheetId="0">#REF!</definedName>
    <definedName name="зап_п_сент">#REF!</definedName>
    <definedName name="зап_п_фев" localSheetId="0">#REF!</definedName>
    <definedName name="зап_п_фев">#REF!</definedName>
    <definedName name="зап_п_янв" localSheetId="0">#REF!</definedName>
    <definedName name="зап_п_янв">#REF!</definedName>
    <definedName name="зап_ф_10м" localSheetId="0">#REF!</definedName>
    <definedName name="зап_ф_10м">#REF!</definedName>
    <definedName name="зап_ф_11м" localSheetId="0">#REF!</definedName>
    <definedName name="зап_ф_11м">#REF!</definedName>
    <definedName name="зап_ф_12м" localSheetId="0">#REF!</definedName>
    <definedName name="зап_ф_12м">#REF!</definedName>
    <definedName name="зап_ф_2м" localSheetId="0">#REF!</definedName>
    <definedName name="зап_ф_2м">#REF!</definedName>
    <definedName name="зап_ф_3м" localSheetId="0">#REF!</definedName>
    <definedName name="зап_ф_3м">#REF!</definedName>
    <definedName name="зап_ф_4м" localSheetId="0">#REF!</definedName>
    <definedName name="зап_ф_4м">#REF!</definedName>
    <definedName name="зап_ф_5м" localSheetId="0">#REF!</definedName>
    <definedName name="зап_ф_5м">#REF!</definedName>
    <definedName name="зап_ф_6м" localSheetId="0">#REF!</definedName>
    <definedName name="зап_ф_6м">#REF!</definedName>
    <definedName name="зап_ф_7м" localSheetId="0">#REF!</definedName>
    <definedName name="зап_ф_7м">#REF!</definedName>
    <definedName name="зап_ф_8м" localSheetId="0">#REF!</definedName>
    <definedName name="зап_ф_8м">#REF!</definedName>
    <definedName name="зап_ф_9м" localSheetId="0">#REF!</definedName>
    <definedName name="зап_ф_9м">#REF!</definedName>
    <definedName name="зап_ф_авг" localSheetId="0">#REF!</definedName>
    <definedName name="зап_ф_авг">#REF!</definedName>
    <definedName name="зап_ф_апр" localSheetId="0">#REF!</definedName>
    <definedName name="зап_ф_апр">#REF!</definedName>
    <definedName name="зап_ф_дек" localSheetId="0">#REF!</definedName>
    <definedName name="зап_ф_дек">#REF!</definedName>
    <definedName name="зап_ф_июль" localSheetId="0">#REF!</definedName>
    <definedName name="зап_ф_июль">#REF!</definedName>
    <definedName name="зап_ф_июнь" localSheetId="0">#REF!</definedName>
    <definedName name="зап_ф_июнь">#REF!</definedName>
    <definedName name="зап_ф_май" localSheetId="0">#REF!</definedName>
    <definedName name="зап_ф_май">#REF!</definedName>
    <definedName name="зап_ф_март" localSheetId="0">#REF!</definedName>
    <definedName name="зап_ф_март">#REF!</definedName>
    <definedName name="зап_ф_нояб" localSheetId="0">#REF!</definedName>
    <definedName name="зап_ф_нояб">#REF!</definedName>
    <definedName name="зап_ф_окт" localSheetId="0">#REF!</definedName>
    <definedName name="зап_ф_окт">#REF!</definedName>
    <definedName name="зап_ф_сент" localSheetId="0">#REF!</definedName>
    <definedName name="зап_ф_сент">#REF!</definedName>
    <definedName name="зап_ф_фев" localSheetId="0">#REF!</definedName>
    <definedName name="зап_ф_фев">#REF!</definedName>
    <definedName name="зап_ф_янв" localSheetId="0">#REF!</definedName>
    <definedName name="зап_ф_янв">#REF!</definedName>
    <definedName name="зарплатаБ" localSheetId="4" hidden="1">{#N/A,#N/A,FALSE,"9PS0"}</definedName>
    <definedName name="зарплатаБ" hidden="1">{#N/A,#N/A,FALSE,"9PS0"}</definedName>
    <definedName name="зах_1" localSheetId="0">#REF!</definedName>
    <definedName name="зах_1">#REF!</definedName>
    <definedName name="зах_2" localSheetId="0">#REF!</definedName>
    <definedName name="зах_2">#REF!</definedName>
    <definedName name="зах_3" localSheetId="0">#REF!</definedName>
    <definedName name="зах_3">#REF!</definedName>
    <definedName name="зах_4" localSheetId="0">#REF!</definedName>
    <definedName name="зах_4">#REF!</definedName>
    <definedName name="зах_9" localSheetId="0">[82]підсумок_спецодяг!#REF!</definedName>
    <definedName name="зах_9">[82]підсумок_спецодяг!#REF!</definedName>
    <definedName name="зах_9п" localSheetId="0">[82]підсумок_спецодяг!#REF!</definedName>
    <definedName name="зах_9п">[82]підсумок_спецодяг!#REF!</definedName>
    <definedName name="зах_г" localSheetId="0">[82]підсумок_спецодяг!#REF!</definedName>
    <definedName name="зах_г">[82]підсумок_спецодяг!#REF!</definedName>
    <definedName name="зах_зв" localSheetId="0">[82]підсумок_спецодяг!#REF!</definedName>
    <definedName name="зах_зв">[82]підсумок_спецодяг!#REF!</definedName>
    <definedName name="зах_оч" localSheetId="0">#REF!</definedName>
    <definedName name="зах_оч">#REF!</definedName>
    <definedName name="зах_п" localSheetId="0">[82]підсумок_спецодяг!#REF!</definedName>
    <definedName name="зах_п">[82]підсумок_спецодяг!#REF!</definedName>
    <definedName name="зах_пл" localSheetId="0">#REF!</definedName>
    <definedName name="зах_пл">#REF!</definedName>
    <definedName name="зах_сх" localSheetId="0">#REF!</definedName>
    <definedName name="зах_сх">#REF!</definedName>
    <definedName name="ЗБ">'[83]tar ee 99'!$CT$95:$CT$110</definedName>
    <definedName name="зв">[77]ПЛАН_1вар!$G$1:$G$65536</definedName>
    <definedName name="зв_01" localSheetId="0">#REF!</definedName>
    <definedName name="зв_01">#REF!</definedName>
    <definedName name="зв_1" localSheetId="0">[84]связь_07!#REF!</definedName>
    <definedName name="зв_1">[84]связь_07!#REF!</definedName>
    <definedName name="зв_2" localSheetId="0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 localSheetId="0">[57]связь!#REF!</definedName>
    <definedName name="зв_оч">[57]связь!#REF!</definedName>
    <definedName name="ЗвітЗа_1квартал" localSheetId="0">#REF!</definedName>
    <definedName name="ЗвітЗа_1квартал">#REF!</definedName>
    <definedName name="ЗвітЗа_3квартали" localSheetId="0">#REF!</definedName>
    <definedName name="ЗвітЗа_3квартали">#REF!</definedName>
    <definedName name="ЗвітЗа_Півріччя" localSheetId="0">#REF!</definedName>
    <definedName name="ЗвітЗа_Півріччя">#REF!</definedName>
    <definedName name="ЗвітЗа_Рік" localSheetId="0">#REF!</definedName>
    <definedName name="ЗвітЗа_Рік">#REF!</definedName>
    <definedName name="зг" hidden="1">{#N/A,#N/A,FALSE,"9PS0"}</definedName>
    <definedName name="земл_пл" localSheetId="0">#REF!</definedName>
    <definedName name="земл_пл">#REF!</definedName>
    <definedName name="земраб" localSheetId="0">#REF!</definedName>
    <definedName name="земраб">#REF!</definedName>
    <definedName name="ззз">[19]!ззз</definedName>
    <definedName name="знач" localSheetId="0">#REF!</definedName>
    <definedName name="знач">#REF!</definedName>
    <definedName name="зп_б_10м" localSheetId="0">#REF!</definedName>
    <definedName name="зп_б_10м">#REF!</definedName>
    <definedName name="зп_б_11м" localSheetId="0">#REF!</definedName>
    <definedName name="зп_б_11м">#REF!</definedName>
    <definedName name="зп_б_12м" localSheetId="0">#REF!</definedName>
    <definedName name="зп_б_12м">#REF!</definedName>
    <definedName name="зп_б_2м" localSheetId="0">#REF!</definedName>
    <definedName name="зп_б_2м">#REF!</definedName>
    <definedName name="зп_б_3м" localSheetId="0">#REF!</definedName>
    <definedName name="зп_б_3м">#REF!</definedName>
    <definedName name="зп_б_4м" localSheetId="0">#REF!</definedName>
    <definedName name="зп_б_4м">#REF!</definedName>
    <definedName name="зп_б_5м" localSheetId="0">#REF!</definedName>
    <definedName name="зп_б_5м">#REF!</definedName>
    <definedName name="зп_б_6м" localSheetId="0">#REF!</definedName>
    <definedName name="зп_б_6м">#REF!</definedName>
    <definedName name="зп_б_7м" localSheetId="0">#REF!</definedName>
    <definedName name="зп_б_7м">#REF!</definedName>
    <definedName name="зп_б_8м" localSheetId="0">#REF!</definedName>
    <definedName name="зп_б_8м">#REF!</definedName>
    <definedName name="зп_б_9м" localSheetId="0">#REF!</definedName>
    <definedName name="зп_б_9м">#REF!</definedName>
    <definedName name="зп_б_авг" localSheetId="0">#REF!</definedName>
    <definedName name="зп_б_авг">#REF!</definedName>
    <definedName name="зп_б_апр" localSheetId="0">#REF!</definedName>
    <definedName name="зп_б_апр">#REF!</definedName>
    <definedName name="зп_б_дек" localSheetId="0">#REF!</definedName>
    <definedName name="зп_б_дек">#REF!</definedName>
    <definedName name="зп_б_июль" localSheetId="0">#REF!</definedName>
    <definedName name="зп_б_июль">#REF!</definedName>
    <definedName name="зп_б_июнь" localSheetId="0">#REF!</definedName>
    <definedName name="зп_б_июнь">#REF!</definedName>
    <definedName name="зп_б_май" localSheetId="0">#REF!</definedName>
    <definedName name="зп_б_май">#REF!</definedName>
    <definedName name="зп_б_март" localSheetId="0">#REF!</definedName>
    <definedName name="зп_б_март">#REF!</definedName>
    <definedName name="зп_б_нояб" localSheetId="0">#REF!</definedName>
    <definedName name="зп_б_нояб">#REF!</definedName>
    <definedName name="зп_б_окт" localSheetId="0">#REF!</definedName>
    <definedName name="зп_б_окт">#REF!</definedName>
    <definedName name="зп_б_сент" localSheetId="0">#REF!</definedName>
    <definedName name="зп_б_сент">#REF!</definedName>
    <definedName name="зп_б_фев" localSheetId="0">#REF!</definedName>
    <definedName name="зп_б_фев">#REF!</definedName>
    <definedName name="зп_б_янв" localSheetId="0">#REF!</definedName>
    <definedName name="зп_б_янв">#REF!</definedName>
    <definedName name="зп_п_10м" localSheetId="0">#REF!</definedName>
    <definedName name="зп_п_10м">#REF!</definedName>
    <definedName name="зп_п_11м" localSheetId="0">#REF!</definedName>
    <definedName name="зп_п_11м">#REF!</definedName>
    <definedName name="зп_п_12м" localSheetId="0">#REF!</definedName>
    <definedName name="зп_п_12м">#REF!</definedName>
    <definedName name="зп_п_2м" localSheetId="0">#REF!</definedName>
    <definedName name="зп_п_2м">#REF!</definedName>
    <definedName name="зп_п_3м" localSheetId="0">#REF!</definedName>
    <definedName name="зп_п_3м">#REF!</definedName>
    <definedName name="зп_п_4м" localSheetId="0">#REF!</definedName>
    <definedName name="зп_п_4м">#REF!</definedName>
    <definedName name="зп_п_5м" localSheetId="0">#REF!</definedName>
    <definedName name="зп_п_5м">#REF!</definedName>
    <definedName name="зп_п_6м" localSheetId="0">#REF!</definedName>
    <definedName name="зп_п_6м">#REF!</definedName>
    <definedName name="зп_п_7м" localSheetId="0">#REF!</definedName>
    <definedName name="зп_п_7м">#REF!</definedName>
    <definedName name="зп_п_8м" localSheetId="0">#REF!</definedName>
    <definedName name="зп_п_8м">#REF!</definedName>
    <definedName name="зп_п_9м" localSheetId="0">#REF!</definedName>
    <definedName name="зп_п_9м">#REF!</definedName>
    <definedName name="зп_п_авг" localSheetId="0">#REF!</definedName>
    <definedName name="зп_п_авг">#REF!</definedName>
    <definedName name="зп_п_апр" localSheetId="0">#REF!</definedName>
    <definedName name="зп_п_апр">#REF!</definedName>
    <definedName name="зп_п_дек" localSheetId="0">#REF!</definedName>
    <definedName name="зп_п_дек">#REF!</definedName>
    <definedName name="зп_п_июль" localSheetId="0">#REF!</definedName>
    <definedName name="зп_п_июль">#REF!</definedName>
    <definedName name="зп_п_июнь" localSheetId="0">#REF!</definedName>
    <definedName name="зп_п_июнь">#REF!</definedName>
    <definedName name="зп_п_май" localSheetId="0">#REF!</definedName>
    <definedName name="зп_п_май">#REF!</definedName>
    <definedName name="зп_п_март" localSheetId="0">#REF!</definedName>
    <definedName name="зп_п_март">#REF!</definedName>
    <definedName name="зп_п_нояб" localSheetId="0">#REF!</definedName>
    <definedName name="зп_п_нояб">#REF!</definedName>
    <definedName name="зп_п_окт" localSheetId="0">#REF!</definedName>
    <definedName name="зп_п_окт">#REF!</definedName>
    <definedName name="зп_п_сент" localSheetId="0">#REF!</definedName>
    <definedName name="зп_п_сент">#REF!</definedName>
    <definedName name="зп_п_фев" localSheetId="0">#REF!</definedName>
    <definedName name="зп_п_фев">#REF!</definedName>
    <definedName name="зп_п_янв" localSheetId="0">#REF!</definedName>
    <definedName name="зп_п_янв">#REF!</definedName>
    <definedName name="зп_ф_10м" localSheetId="0">#REF!</definedName>
    <definedName name="зп_ф_10м">#REF!</definedName>
    <definedName name="зп_ф_11м" localSheetId="0">#REF!</definedName>
    <definedName name="зп_ф_11м">#REF!</definedName>
    <definedName name="зп_ф_12м" localSheetId="0">#REF!</definedName>
    <definedName name="зп_ф_12м">#REF!</definedName>
    <definedName name="зп_ф_2м" localSheetId="0">#REF!</definedName>
    <definedName name="зп_ф_2м">#REF!</definedName>
    <definedName name="зп_ф_3м" localSheetId="0">#REF!</definedName>
    <definedName name="зп_ф_3м">#REF!</definedName>
    <definedName name="зп_ф_4м" localSheetId="0">#REF!</definedName>
    <definedName name="зп_ф_4м">#REF!</definedName>
    <definedName name="зп_ф_5м" localSheetId="0">#REF!</definedName>
    <definedName name="зп_ф_5м">#REF!</definedName>
    <definedName name="зп_ф_6м" localSheetId="0">#REF!</definedName>
    <definedName name="зп_ф_6м">#REF!</definedName>
    <definedName name="зп_ф_7м" localSheetId="0">#REF!</definedName>
    <definedName name="зп_ф_7м">#REF!</definedName>
    <definedName name="зп_ф_8м" localSheetId="0">#REF!</definedName>
    <definedName name="зп_ф_8м">#REF!</definedName>
    <definedName name="зп_ф_9м" localSheetId="0">#REF!</definedName>
    <definedName name="зп_ф_9м">#REF!</definedName>
    <definedName name="зп_ф_авг" localSheetId="0">#REF!</definedName>
    <definedName name="зп_ф_авг">#REF!</definedName>
    <definedName name="зп_ф_апр" localSheetId="0">#REF!</definedName>
    <definedName name="зп_ф_апр">#REF!</definedName>
    <definedName name="зп_ф_дек" localSheetId="0">#REF!</definedName>
    <definedName name="зп_ф_дек">#REF!</definedName>
    <definedName name="зп_ф_июль" localSheetId="0">#REF!</definedName>
    <definedName name="зп_ф_июль">#REF!</definedName>
    <definedName name="зп_ф_июнь" localSheetId="0">#REF!</definedName>
    <definedName name="зп_ф_июнь">#REF!</definedName>
    <definedName name="зп_ф_май" localSheetId="0">#REF!</definedName>
    <definedName name="зп_ф_май">#REF!</definedName>
    <definedName name="зп_ф_март" localSheetId="0">#REF!</definedName>
    <definedName name="зп_ф_март">#REF!</definedName>
    <definedName name="зп_ф_нояб" localSheetId="0">#REF!</definedName>
    <definedName name="зп_ф_нояб">#REF!</definedName>
    <definedName name="зп_ф_окт" localSheetId="0">#REF!</definedName>
    <definedName name="зп_ф_окт">#REF!</definedName>
    <definedName name="зп_ф_сент" localSheetId="0">#REF!</definedName>
    <definedName name="зп_ф_сент">#REF!</definedName>
    <definedName name="зп_ф_фев" localSheetId="0">#REF!</definedName>
    <definedName name="зп_ф_фев">#REF!</definedName>
    <definedName name="зп_ф_янв" localSheetId="0">#REF!</definedName>
    <definedName name="зп_ф_янв">#REF!</definedName>
    <definedName name="зркм_п_01" localSheetId="0">#REF!</definedName>
    <definedName name="зркм_п_01">#REF!</definedName>
    <definedName name="зркм_с_01" localSheetId="0">#REF!</definedName>
    <definedName name="зркм_с_01">#REF!</definedName>
    <definedName name="зркм_ф_01" localSheetId="0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 localSheetId="0">#REF!</definedName>
    <definedName name="Извлечение_ИМ">#REF!</definedName>
    <definedName name="иии">[19]!иии</definedName>
    <definedName name="ипаи" localSheetId="4" hidden="1">{#N/A,#N/A,TRUE,"попередні"}</definedName>
    <definedName name="ипаи" hidden="1">{#N/A,#N/A,TRUE,"попередні"}</definedName>
    <definedName name="ИсключитьПраздник">#N/A</definedName>
    <definedName name="исп_1" localSheetId="0">#REF!</definedName>
    <definedName name="исп_1">#REF!</definedName>
    <definedName name="исп_2" localSheetId="0">#REF!</definedName>
    <definedName name="исп_2">#REF!</definedName>
    <definedName name="исп_3" localSheetId="0">#REF!</definedName>
    <definedName name="исп_3">#REF!</definedName>
    <definedName name="исп_4" localSheetId="0">#REF!</definedName>
    <definedName name="исп_4">#REF!</definedName>
    <definedName name="исп_г" localSheetId="0">#REF!</definedName>
    <definedName name="исп_г">#REF!</definedName>
    <definedName name="исп_зв" localSheetId="0">#REF!</definedName>
    <definedName name="исп_зв">#REF!</definedName>
    <definedName name="исп_оч" localSheetId="0">#REF!</definedName>
    <definedName name="исп_оч">#REF!</definedName>
    <definedName name="исп_пл" localSheetId="0">#REF!</definedName>
    <definedName name="исп_пл">#REF!</definedName>
    <definedName name="Исх_данн" localSheetId="0">#REF!</definedName>
    <definedName name="Исх_данн">#REF!</definedName>
    <definedName name="і">[22]Inform!$F$2</definedName>
    <definedName name="ів" localSheetId="4" hidden="1">{#N/A,#N/A,FALSE,"9PS0"}</definedName>
    <definedName name="ів" hidden="1">{#N/A,#N/A,FALSE,"9PS0"}</definedName>
    <definedName name="іваіф" localSheetId="0">#REF!</definedName>
    <definedName name="іваіф">#REF!</definedName>
    <definedName name="івів">'[38]МТР Газ України'!$B$1</definedName>
    <definedName name="іі" hidden="1">{#N/A,#N/A,FALSE,"9PS0"}</definedName>
    <definedName name="інш_1" localSheetId="0">#REF!</definedName>
    <definedName name="інш_1">#REF!</definedName>
    <definedName name="інш_2" localSheetId="0">#REF!</definedName>
    <definedName name="інш_2">#REF!</definedName>
    <definedName name="інш_3" localSheetId="0">#REF!</definedName>
    <definedName name="інш_3">#REF!</definedName>
    <definedName name="інш_4" localSheetId="0">#REF!</definedName>
    <definedName name="інш_4">#REF!</definedName>
    <definedName name="інш_г" localSheetId="0">#REF!</definedName>
    <definedName name="інш_г">#REF!</definedName>
    <definedName name="інш_п_01" localSheetId="0">#REF!</definedName>
    <definedName name="інш_п_01">#REF!</definedName>
    <definedName name="інш_с_01" localSheetId="0">#REF!</definedName>
    <definedName name="інш_с_01">#REF!</definedName>
    <definedName name="інш_ф_01" localSheetId="0">#REF!</definedName>
    <definedName name="інш_ф_01">#REF!</definedName>
    <definedName name="інші" localSheetId="0">#REF!</definedName>
    <definedName name="інші">#REF!</definedName>
    <definedName name="Інші1" localSheetId="0">[8]рік!#REF!</definedName>
    <definedName name="Інші1">[8]рік!#REF!</definedName>
    <definedName name="Інші2" localSheetId="0">[8]рік!#REF!</definedName>
    <definedName name="Інші2">[8]рік!#REF!</definedName>
    <definedName name="іу5" hidden="1">{#N/A,#N/A,FALSE,"9PS0"}</definedName>
    <definedName name="іувп" localSheetId="0">#REF!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6">[19]!й</definedName>
    <definedName name="й" localSheetId="0">[19]!й</definedName>
    <definedName name="й" localSheetId="1">[19]!й</definedName>
    <definedName name="й" localSheetId="2">[19]!й</definedName>
    <definedName name="й">[19]!й</definedName>
    <definedName name="й11" localSheetId="0">#REF!</definedName>
    <definedName name="й11">#REF!</definedName>
    <definedName name="йц">[85]_Т2!$A$1:$L$144</definedName>
    <definedName name="йц4" hidden="1">{#N/A,#N/A,FALSE,"9PS0"}</definedName>
    <definedName name="йцв" localSheetId="6">[19]!йцв</definedName>
    <definedName name="йцв" localSheetId="0">[19]!йцв</definedName>
    <definedName name="йцв" localSheetId="1">[19]!йцв</definedName>
    <definedName name="йцв" localSheetId="2">[19]!йцв</definedName>
    <definedName name="йцв">[19]!йцв</definedName>
    <definedName name="к" hidden="1">{#N/A,#N/A,FALSE,"9PS0"}</definedName>
    <definedName name="к40" localSheetId="0">'[86]анализ затрат 1'!#REF!</definedName>
    <definedName name="к40">'[86]анализ затрат 1'!#REF!</definedName>
    <definedName name="К41" localSheetId="0">'[86]анализ затрат 1'!#REF!</definedName>
    <definedName name="К41">'[86]анализ затрат 1'!#REF!</definedName>
    <definedName name="к5е" hidden="1">{#N/A,#N/A,FALSE,"9PS0"}</definedName>
    <definedName name="кадри_2" localSheetId="0">[87]страх!#REF!</definedName>
    <definedName name="кадри_2">[87]страх!#REF!</definedName>
    <definedName name="кадри_пл" localSheetId="0">#REF!</definedName>
    <definedName name="кадри_пл">#REF!</definedName>
    <definedName name="кан_сх" localSheetId="0">[65]Каналізація_07!#REF!</definedName>
    <definedName name="кан_сх">[65]Каналізація_07!#REF!</definedName>
    <definedName name="канц_1" localSheetId="0">'[88]утрим. прим. 08'!#REF!</definedName>
    <definedName name="канц_1">'[88]утрим. прим. 08'!#REF!</definedName>
    <definedName name="канц_2" localSheetId="0">'[88]утрим. прим. 08'!#REF!</definedName>
    <definedName name="канц_2">'[88]утрим. прим. 08'!#REF!</definedName>
    <definedName name="канц_3" localSheetId="0">'[88]утрим. прим. 08'!#REF!</definedName>
    <definedName name="канц_3">'[88]утрим. прим. 08'!#REF!</definedName>
    <definedName name="канц_4" localSheetId="0">'[88]утрим. прим. 08'!#REF!</definedName>
    <definedName name="канц_4">'[88]утрим. прим. 08'!#REF!</definedName>
    <definedName name="канц_оч" localSheetId="0">#REF!</definedName>
    <definedName name="канц_оч">#REF!</definedName>
    <definedName name="канц_пл" localSheetId="0">#REF!</definedName>
    <definedName name="канц_пл">#REF!</definedName>
    <definedName name="катюша" localSheetId="6">[19]!катюша</definedName>
    <definedName name="катюша" localSheetId="0">[19]!катюша</definedName>
    <definedName name="катюша" localSheetId="1">[19]!катюша</definedName>
    <definedName name="катюша" localSheetId="2">[19]!катюша</definedName>
    <definedName name="катюша">[19]!катюша</definedName>
    <definedName name="Катя" localSheetId="4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 localSheetId="0">#REF!</definedName>
    <definedName name="Квартал_1">#REF!</definedName>
    <definedName name="Квартал_2" localSheetId="0">#REF!</definedName>
    <definedName name="Квартал_2">#REF!</definedName>
    <definedName name="Квартал_3" localSheetId="0">#REF!</definedName>
    <definedName name="Квартал_3">#REF!</definedName>
    <definedName name="Квартал_4" localSheetId="0">#REF!</definedName>
    <definedName name="Квартал_4">#REF!</definedName>
    <definedName name="квіт">'[59]812'!$R$1:$R$65536</definedName>
    <definedName name="ке" localSheetId="6">[19]!ке</definedName>
    <definedName name="ке" localSheetId="0">[19]!ке</definedName>
    <definedName name="ке" localSheetId="1">[19]!ке</definedName>
    <definedName name="ке" localSheetId="2">[19]!ке</definedName>
    <definedName name="ке">[19]!ке</definedName>
    <definedName name="кен_1" localSheetId="0">#REF!</definedName>
    <definedName name="кен_1">#REF!</definedName>
    <definedName name="кен_2" localSheetId="0">#REF!</definedName>
    <definedName name="кен_2">#REF!</definedName>
    <definedName name="кен_3" localSheetId="0">#REF!</definedName>
    <definedName name="кен_3">#REF!</definedName>
    <definedName name="кен_4" localSheetId="0">#REF!</definedName>
    <definedName name="кен_4">#REF!</definedName>
    <definedName name="кен_9" localSheetId="0">#REF!</definedName>
    <definedName name="кен_9">#REF!</definedName>
    <definedName name="кен_г" localSheetId="0">#REF!</definedName>
    <definedName name="кен_г">#REF!</definedName>
    <definedName name="кен_кв" localSheetId="0">#REF!</definedName>
    <definedName name="кен_кв">#REF!</definedName>
    <definedName name="кен_о" localSheetId="0">#REF!</definedName>
    <definedName name="кен_о">#REF!</definedName>
    <definedName name="кен_оч">[79]вдоск!$E$9</definedName>
    <definedName name="кен_п" localSheetId="0">[89]РКМ_свод!#REF!</definedName>
    <definedName name="кен_п">[89]РКМ_свод!#REF!</definedName>
    <definedName name="кен_пл" localSheetId="0">[79]вдоск!#REF!</definedName>
    <definedName name="кен_пл">[79]вдоск!#REF!</definedName>
    <definedName name="кену" hidden="1">{#N/A,#N/A,FALSE,"9PS0"}</definedName>
    <definedName name="кер" localSheetId="6">[19]!кер</definedName>
    <definedName name="кер" localSheetId="0">[19]!кер</definedName>
    <definedName name="кер" localSheetId="1">[19]!кер</definedName>
    <definedName name="кер" localSheetId="2">[19]!кер</definedName>
    <definedName name="кер">[19]!кер</definedName>
    <definedName name="кие" localSheetId="6">[19]!кие</definedName>
    <definedName name="кие" localSheetId="0">[19]!кие</definedName>
    <definedName name="кие" localSheetId="1">[19]!кие</definedName>
    <definedName name="кие" localSheetId="2">[19]!кие</definedName>
    <definedName name="кие">[19]!кие</definedName>
    <definedName name="ккк" localSheetId="0">#REF!</definedName>
    <definedName name="ккк">#REF!</definedName>
    <definedName name="кккк" localSheetId="4" hidden="1">{#N/A,#N/A,FALSE,"9PS0"}</definedName>
    <definedName name="кккк" hidden="1">{#N/A,#N/A,FALSE,"9PS0"}</definedName>
    <definedName name="ккккк" localSheetId="6">[19]!ккккк</definedName>
    <definedName name="ккккк" localSheetId="0">[19]!ккккк</definedName>
    <definedName name="ккккк" localSheetId="1">[19]!ккккк</definedName>
    <definedName name="ккккк" localSheetId="2">[19]!ккккк</definedName>
    <definedName name="ккккк">[19]!ккккк</definedName>
    <definedName name="клімат1" localSheetId="0">[8]рік!#REF!</definedName>
    <definedName name="клімат1">[8]рік!#REF!</definedName>
    <definedName name="клімат2" localSheetId="0">[8]рік!#REF!</definedName>
    <definedName name="клімат2">[8]рік!#REF!</definedName>
    <definedName name="клімат3" localSheetId="0">[8]рік!#REF!</definedName>
    <definedName name="клімат3">[8]рік!#REF!</definedName>
    <definedName name="км" localSheetId="6">[19]!км</definedName>
    <definedName name="км" localSheetId="0">[19]!км</definedName>
    <definedName name="км" localSheetId="1">[19]!км</definedName>
    <definedName name="км" localSheetId="2">[19]!км</definedName>
    <definedName name="км">[19]!км</definedName>
    <definedName name="КМКП_НАСЕЛЕННЯ" localSheetId="0">#REF!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 localSheetId="0">#REF!</definedName>
    <definedName name="конец">#REF!</definedName>
    <definedName name="копия">[60]Ф2!$E$2</definedName>
    <definedName name="Критерии_ИМ" localSheetId="0">#REF!</definedName>
    <definedName name="Критерии_ИМ">#REF!</definedName>
    <definedName name="крт" localSheetId="0">#REF!</definedName>
    <definedName name="крт">#REF!</definedName>
    <definedName name="КРТ_22.10.2012" localSheetId="0">#REF!</definedName>
    <definedName name="КРТ_22.10.2012">#REF!</definedName>
    <definedName name="кс" hidden="1">{#N/A,#N/A,FALSE,"9PS0"}</definedName>
    <definedName name="КТМ1" localSheetId="0">[8]рік!#REF!</definedName>
    <definedName name="КТМ1">[8]рік!#REF!</definedName>
    <definedName name="КТМ2" localSheetId="0">[8]рік!#REF!</definedName>
    <definedName name="КТМ2">[8]рік!#REF!</definedName>
    <definedName name="КТМ3" localSheetId="0">[8]рік!#REF!</definedName>
    <definedName name="КТМ3">[8]рік!#REF!</definedName>
    <definedName name="ку" localSheetId="4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 localSheetId="0">#REF!</definedName>
    <definedName name="Курс_долл">#REF!</definedName>
    <definedName name="Курс_ноябрь" localSheetId="0">#REF!</definedName>
    <definedName name="Курс_ноябрь">#REF!</definedName>
    <definedName name="курс_окт" localSheetId="0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 localSheetId="0">#REF!</definedName>
    <definedName name="курс2004">#REF!</definedName>
    <definedName name="курс2005">[91]ФинПоказатели!$C$50</definedName>
    <definedName name="курсс" localSheetId="0">[91]ФинПоказатели!#REF!</definedName>
    <definedName name="курсс">[91]ФинПоказатели!#REF!</definedName>
    <definedName name="кяп" localSheetId="6">[19]!кяп</definedName>
    <definedName name="кяп" localSheetId="0">[19]!кяп</definedName>
    <definedName name="кяп" localSheetId="1">[19]!кяп</definedName>
    <definedName name="кяп" localSheetId="2">[19]!кяп</definedName>
    <definedName name="кяп">[19]!кяп</definedName>
    <definedName name="л" hidden="1">{#N/A,#N/A,FALSE,"9PS0"}</definedName>
    <definedName name="лег_1" localSheetId="0">#REF!</definedName>
    <definedName name="лег_1">#REF!</definedName>
    <definedName name="лег_2" localSheetId="0">#REF!</definedName>
    <definedName name="лег_2">#REF!</definedName>
    <definedName name="лег_3" localSheetId="0">#REF!</definedName>
    <definedName name="лег_3">#REF!</definedName>
    <definedName name="лег_4" localSheetId="0">#REF!</definedName>
    <definedName name="лег_4">#REF!</definedName>
    <definedName name="лег_9" localSheetId="0">[55]Автотранс!#REF!</definedName>
    <definedName name="лег_9">[55]Автотранс!#REF!</definedName>
    <definedName name="лег_9п" localSheetId="0">[55]Автотранс!#REF!</definedName>
    <definedName name="лег_9п">[55]Автотранс!#REF!</definedName>
    <definedName name="лег_г" localSheetId="0">#REF!</definedName>
    <definedName name="лег_г">#REF!</definedName>
    <definedName name="лег_зв" localSheetId="0">[55]Автотранс!#REF!</definedName>
    <definedName name="лег_зв">[55]Автотранс!#REF!</definedName>
    <definedName name="лег_о" localSheetId="0">[55]Автотранс!#REF!</definedName>
    <definedName name="лег_о">[55]Автотранс!#REF!</definedName>
    <definedName name="лег_п" localSheetId="0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4" hidden="1">{#N/A,#N/A,FALSE,"9PS0"}</definedName>
    <definedName name="липень" hidden="1">{#N/A,#N/A,FALSE,"9PS0"}</definedName>
    <definedName name="лист">'[59]812'!$AA$1:$AA$65536</definedName>
    <definedName name="Лист1" localSheetId="0">#REF!</definedName>
    <definedName name="Лист1">#REF!</definedName>
    <definedName name="Лист2" localSheetId="0">#REF!</definedName>
    <definedName name="Лист2">#REF!</definedName>
    <definedName name="ллллл" localSheetId="4" hidden="1">{#N/A,#N/A,FALSE,"9PS0"}</definedName>
    <definedName name="ллллл" hidden="1">{#N/A,#N/A,FALSE,"9PS0"}</definedName>
    <definedName name="ло" localSheetId="4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 localSheetId="0">#REF!</definedName>
    <definedName name="Лом___по_мес_и_стр__тонн_">#REF!</definedName>
    <definedName name="Лом___ср_цена_экс99" localSheetId="0">#REF!</definedName>
    <definedName name="Лом___ср_цена_экс99">#REF!</definedName>
    <definedName name="Лом___тоннаж_экс99_по_месяцам" localSheetId="0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 localSheetId="0">#REF!</definedName>
    <definedName name="Лом_нерж___ср_цена_экс98">#REF!</definedName>
    <definedName name="Лом_нерж___ср_цена_экс99" localSheetId="0">#REF!</definedName>
    <definedName name="Лом_нерж___ср_цена_экс99">#REF!</definedName>
    <definedName name="Лом_нерж___тоннаж_экс99_по_странам" localSheetId="0">#REF!</definedName>
    <definedName name="Лом_нерж___тоннаж_экс99_по_странам">#REF!</definedName>
    <definedName name="ЛОМ3">[97]ЛОМ_УКР!$A$2:$H$31</definedName>
    <definedName name="лопорпп" localSheetId="6">[19]!лопорпп</definedName>
    <definedName name="лопорпп" localSheetId="0">[19]!лопорпп</definedName>
    <definedName name="лопорпп" localSheetId="1">[19]!лопорпп</definedName>
    <definedName name="лопорпп" localSheetId="2">[19]!лопорпп</definedName>
    <definedName name="лопорпп">[19]!лопорпп</definedName>
    <definedName name="лор">[19]!лор</definedName>
    <definedName name="лорн" localSheetId="4" hidden="1">{#N/A,#N/A,TRUE,"попередні"}</definedName>
    <definedName name="лорн" hidden="1">{#N/A,#N/A,TRUE,"попередні"}</definedName>
    <definedName name="лркм_п_01" localSheetId="0">#REF!</definedName>
    <definedName name="лркм_п_01">#REF!</definedName>
    <definedName name="лркм_с_01" localSheetId="0">#REF!</definedName>
    <definedName name="лркм_с_01">#REF!</definedName>
    <definedName name="лркм_ф_01" localSheetId="0">#REF!</definedName>
    <definedName name="лркм_ф_01">#REF!</definedName>
    <definedName name="лют">'[59]812'!$O$1:$O$65536</definedName>
    <definedName name="лютий" localSheetId="4" hidden="1">{#N/A,#N/A,FALSE,"9PS0"}</definedName>
    <definedName name="лютий" hidden="1">{#N/A,#N/A,FALSE,"9PS0"}</definedName>
    <definedName name="м" hidden="1">{#N/A,#N/A,FALSE,"9PS0"}</definedName>
    <definedName name="м_01" localSheetId="0">#REF!</definedName>
    <definedName name="м_01">#REF!</definedName>
    <definedName name="м1" hidden="1">{#N/A,#N/A,FALSE,"9PS0"}</definedName>
    <definedName name="М24" localSheetId="0">#REF!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 localSheetId="0">#REF!</definedName>
    <definedName name="МММ">#REF!</definedName>
    <definedName name="Мой_лист">MID(CELL("имяфайла",[100]База!$E$1),SEARCH("[",CELL("имяфайла",[100]База!$E$1)),256)&amp;"!"</definedName>
    <definedName name="мощ" localSheetId="0">[101]assump!#REF!</definedName>
    <definedName name="мощ">[101]assump!#REF!</definedName>
    <definedName name="мощности" localSheetId="0">[101]assump!#REF!</definedName>
    <definedName name="мощности">[101]assump!#REF!</definedName>
    <definedName name="мощность">'[74]Тариф на транзит'!$D$14</definedName>
    <definedName name="мр" localSheetId="0">#REF!</definedName>
    <definedName name="мр">#REF!</definedName>
    <definedName name="мцм" localSheetId="4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 localSheetId="0">#REF!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4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 localSheetId="0">#REF!</definedName>
    <definedName name="необ_1">#REF!</definedName>
    <definedName name="необ_2" localSheetId="0">#REF!</definedName>
    <definedName name="необ_2">#REF!</definedName>
    <definedName name="необ_3" localSheetId="0">#REF!</definedName>
    <definedName name="необ_3">#REF!</definedName>
    <definedName name="необ_4" localSheetId="0">#REF!</definedName>
    <definedName name="необ_4">#REF!</definedName>
    <definedName name="необ_г" localSheetId="0">#REF!</definedName>
    <definedName name="необ_г">#REF!</definedName>
    <definedName name="нк" hidden="1">{#N/A,#N/A,FALSE,"9PS0"}</definedName>
    <definedName name="НКРЕ" localSheetId="0">#REF!</definedName>
    <definedName name="НКРЕ">#REF!</definedName>
    <definedName name="нн" hidden="1">{#N/A,#N/A,FALSE,"9PS0"}</definedName>
    <definedName name="ног" localSheetId="6">[19]!ног</definedName>
    <definedName name="ног" localSheetId="0">[19]!ног</definedName>
    <definedName name="ног" localSheetId="1">[19]!ног</definedName>
    <definedName name="ног" localSheetId="2">[19]!ног</definedName>
    <definedName name="ног">[19]!ног</definedName>
    <definedName name="Номер">[4]Звіти!$A$2:$A$6</definedName>
    <definedName name="нпи" localSheetId="6">[19]!нпи</definedName>
    <definedName name="нпи" localSheetId="0">[19]!нпи</definedName>
    <definedName name="нпи" localSheetId="1">[19]!нпи</definedName>
    <definedName name="нпи" localSheetId="2">[19]!нпи</definedName>
    <definedName name="нпи">[19]!нпи</definedName>
    <definedName name="нь" localSheetId="4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5">П!$A$1:$H$44</definedName>
    <definedName name="_xlnm.Print_Area" localSheetId="6">Послуга!$A$1:$H$52</definedName>
    <definedName name="_xlnm.Print_Area" localSheetId="0">'Послуга нас'!$A$1:$D$52</definedName>
    <definedName name="_xlnm.Print_Area" localSheetId="1">'Послуга насел'!$A$1:$H$52</definedName>
    <definedName name="_xlnm.Print_Area" localSheetId="4">Т!$A$1:$H$47</definedName>
    <definedName name="_xlnm.Print_Area" localSheetId="2">'ТЕ '!$A$1:$H$52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 localSheetId="0">#REF!</definedName>
    <definedName name="Од">#REF!</definedName>
    <definedName name="од_1" localSheetId="0">#REF!</definedName>
    <definedName name="од_1">#REF!</definedName>
    <definedName name="од_2" localSheetId="0">#REF!</definedName>
    <definedName name="од_2">#REF!</definedName>
    <definedName name="од_3" localSheetId="0">#REF!</definedName>
    <definedName name="од_3">#REF!</definedName>
    <definedName name="од_4" localSheetId="0">#REF!</definedName>
    <definedName name="од_4">#REF!</definedName>
    <definedName name="Од_Б" localSheetId="0">#REF!</definedName>
    <definedName name="Од_Б">#REF!</definedName>
    <definedName name="Од_БI" localSheetId="0">#REF!</definedName>
    <definedName name="Од_БI">#REF!</definedName>
    <definedName name="Од_І" localSheetId="0">#REF!</definedName>
    <definedName name="Од_І">#REF!</definedName>
    <definedName name="Од_Н" localSheetId="0">#REF!</definedName>
    <definedName name="Од_Н">#REF!</definedName>
    <definedName name="од_оч" localSheetId="0">#REF!</definedName>
    <definedName name="од_оч">#REF!</definedName>
    <definedName name="од_сх" localSheetId="0">#REF!</definedName>
    <definedName name="од_сх">#REF!</definedName>
    <definedName name="одс_п_01" localSheetId="0">#REF!</definedName>
    <definedName name="одс_п_01">#REF!</definedName>
    <definedName name="одс_с_01" localSheetId="0">#REF!</definedName>
    <definedName name="одс_с_01">#REF!</definedName>
    <definedName name="одс_ф_01" localSheetId="0">#REF!</definedName>
    <definedName name="одс_ф_01">#REF!</definedName>
    <definedName name="одяг_1" localSheetId="0">#REF!</definedName>
    <definedName name="одяг_1">#REF!</definedName>
    <definedName name="одяг_2" localSheetId="0">#REF!</definedName>
    <definedName name="одяг_2">#REF!</definedName>
    <definedName name="одяг_3" localSheetId="0">#REF!</definedName>
    <definedName name="одяг_3">#REF!</definedName>
    <definedName name="одяг_4" localSheetId="0">#REF!</definedName>
    <definedName name="одяг_4">#REF!</definedName>
    <definedName name="одяг_9" localSheetId="0">[82]підсумок_спецодяг!#REF!</definedName>
    <definedName name="одяг_9">[82]підсумок_спецодяг!#REF!</definedName>
    <definedName name="одяг_9п" localSheetId="0">[82]підсумок_спецодяг!#REF!</definedName>
    <definedName name="одяг_9п">[82]підсумок_спецодяг!#REF!</definedName>
    <definedName name="одяг_г" localSheetId="0">[82]підсумок_спецодяг!#REF!</definedName>
    <definedName name="одяг_г">[82]підсумок_спецодяг!#REF!</definedName>
    <definedName name="одяг_зв" localSheetId="0">[82]підсумок_спецодяг!#REF!</definedName>
    <definedName name="одяг_зв">[82]підсумок_спецодяг!#REF!</definedName>
    <definedName name="одяг_оч" localSheetId="0">#REF!</definedName>
    <definedName name="одяг_оч">#REF!</definedName>
    <definedName name="одяг_п" localSheetId="0">[82]підсумок_спецодяг!#REF!</definedName>
    <definedName name="одяг_п">[82]підсумок_спецодяг!#REF!</definedName>
    <definedName name="одяг_пл" localSheetId="0">#REF!</definedName>
    <definedName name="одяг_пл">#REF!</definedName>
    <definedName name="олр" localSheetId="0">'[81]0210'!#REF!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 localSheetId="0">#REF!</definedName>
    <definedName name="ОПРсРТС">#REF!</definedName>
    <definedName name="осн">[98]ВВОД!$B$9</definedName>
    <definedName name="осн_2" localSheetId="4" hidden="1">{#N/A,#N/A,FALSE,"9PS0"}</definedName>
    <definedName name="осн_2" hidden="1">{#N/A,#N/A,FALSE,"9PS0"}</definedName>
    <definedName name="Отсорт_Д_СВ" localSheetId="0">#REF!</definedName>
    <definedName name="Отсорт_Д_СВ">#REF!</definedName>
    <definedName name="отчет_2005">'[109]812'!$F$1:$F$65536</definedName>
    <definedName name="отчет_9мес">'[59]812'!$K$1:$K$65536</definedName>
    <definedName name="оц_пл" localSheetId="0">#REF!</definedName>
    <definedName name="оц_пл">#REF!</definedName>
    <definedName name="оч_г">[77]ПЛАН_1вар!$N$1:$N$65536</definedName>
    <definedName name="оч_рік">[61]м_812!$L$1:$L$65536</definedName>
    <definedName name="очік_ен" localSheetId="0">[63]дох!#REF!</definedName>
    <definedName name="очік_ен">[63]дох!#REF!</definedName>
    <definedName name="очік_ст" localSheetId="0">[63]дох!#REF!</definedName>
    <definedName name="очік_ст">[63]дох!#REF!</definedName>
    <definedName name="очікув">'[59]812'!$J$1:$J$65536</definedName>
    <definedName name="П1222" localSheetId="0">#REF!</definedName>
    <definedName name="П1222">#REF!</definedName>
    <definedName name="па" hidden="1">{#N/A,#N/A,FALSE,"9PS0"}</definedName>
    <definedName name="папап" localSheetId="0">#REF!</definedName>
    <definedName name="папап">#REF!</definedName>
    <definedName name="пдркм_п_01" localSheetId="0">#REF!</definedName>
    <definedName name="пдркм_п_01">#REF!</definedName>
    <definedName name="пдркм_с_01" localSheetId="0">#REF!</definedName>
    <definedName name="пдркм_с_01">#REF!</definedName>
    <definedName name="пдркм_ф_01" localSheetId="0">#REF!</definedName>
    <definedName name="пдркм_ф_01">#REF!</definedName>
    <definedName name="пеи" localSheetId="4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 localSheetId="0">#REF!</definedName>
    <definedName name="пит_1">#REF!</definedName>
    <definedName name="пит_2" localSheetId="0">#REF!</definedName>
    <definedName name="пит_2">#REF!</definedName>
    <definedName name="пит_3" localSheetId="0">#REF!</definedName>
    <definedName name="пит_3">#REF!</definedName>
    <definedName name="пит_4" localSheetId="0">#REF!</definedName>
    <definedName name="пит_4">#REF!</definedName>
    <definedName name="пит_9" localSheetId="0">#REF!</definedName>
    <definedName name="пит_9">#REF!</definedName>
    <definedName name="пит_9п" localSheetId="0">#REF!</definedName>
    <definedName name="пит_9п">#REF!</definedName>
    <definedName name="пит_г" localSheetId="0">#REF!</definedName>
    <definedName name="пит_г">#REF!</definedName>
    <definedName name="пит_зв" localSheetId="0">#REF!</definedName>
    <definedName name="пит_зв">#REF!</definedName>
    <definedName name="пит_о" localSheetId="0">#REF!</definedName>
    <definedName name="пит_о">#REF!</definedName>
    <definedName name="пит_оч" localSheetId="0">#REF!</definedName>
    <definedName name="пит_оч">#REF!</definedName>
    <definedName name="пит_п" localSheetId="0">#REF!</definedName>
    <definedName name="пит_п">#REF!</definedName>
    <definedName name="пит_пл" localSheetId="0">#REF!</definedName>
    <definedName name="пит_пл">#REF!</definedName>
    <definedName name="питание" localSheetId="0">'[28]АТ_на 2004_витрати_1'!#REF!</definedName>
    <definedName name="питание">'[28]АТ_на 2004_витрати_1'!#REF!</definedName>
    <definedName name="пл" localSheetId="0">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 localSheetId="0">#REF!</definedName>
    <definedName name="пл_вп">#REF!</definedName>
    <definedName name="пл_вп1" localSheetId="0">#REF!</definedName>
    <definedName name="пл_вп1">#REF!</definedName>
    <definedName name="пл_вп2" localSheetId="0">#REF!</definedName>
    <definedName name="пл_вп2">#REF!</definedName>
    <definedName name="пл_вт" localSheetId="0">#REF!</definedName>
    <definedName name="пл_вт">#REF!</definedName>
    <definedName name="пл_вт1" localSheetId="0">#REF!</definedName>
    <definedName name="пл_вт1">#REF!</definedName>
    <definedName name="пл_вт2" localSheetId="0">#REF!</definedName>
    <definedName name="пл_вт2">#REF!</definedName>
    <definedName name="пл_г">[77]ПЛАН_1вар!$M$1:$M$65536</definedName>
    <definedName name="пл_о">[110]План!$F$1:$F$65536</definedName>
    <definedName name="пл_п" localSheetId="0">[110]План!#REF!</definedName>
    <definedName name="пл_п">[110]План!#REF!</definedName>
    <definedName name="пл_пр" localSheetId="0">#REF!</definedName>
    <definedName name="пл_пр">#REF!</definedName>
    <definedName name="пл_пр1" localSheetId="0">#REF!</definedName>
    <definedName name="пл_пр1">#REF!</definedName>
    <definedName name="пл_пр2" localSheetId="0">#REF!</definedName>
    <definedName name="пл_пр2">#REF!</definedName>
    <definedName name="пл_скор">[61]м_812!$J$1:$J$65536</definedName>
    <definedName name="пл_ц" localSheetId="0">#REF!</definedName>
    <definedName name="пл_ц">#REF!</definedName>
    <definedName name="пл_ц1" localSheetId="0">#REF!</definedName>
    <definedName name="пл_ц1">#REF!</definedName>
    <definedName name="пл_ц2" localSheetId="0">#REF!</definedName>
    <definedName name="пл_ц2">#REF!</definedName>
    <definedName name="пл_ч" localSheetId="0">#REF!</definedName>
    <definedName name="пл_ч">#REF!</definedName>
    <definedName name="пл_ч1" localSheetId="0">#REF!</definedName>
    <definedName name="пл_ч1">#REF!</definedName>
    <definedName name="пл_ч2" localSheetId="0">#REF!</definedName>
    <definedName name="пл_ч2">#REF!</definedName>
    <definedName name="пла" localSheetId="0">[112]рік!#REF!</definedName>
    <definedName name="пла">[112]рік!#REF!</definedName>
    <definedName name="план" localSheetId="4" hidden="1">{#N/A,#N/A,FALSE,"9PS0"}</definedName>
    <definedName name="план" hidden="1">{#N/A,#N/A,FALSE,"9PS0"}</definedName>
    <definedName name="пмиот" hidden="1">{#N/A,#N/A,FALSE,"9PS0"}</definedName>
    <definedName name="пмпрм" localSheetId="4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 localSheetId="0">#REF!</definedName>
    <definedName name="пнркм_п_01">#REF!</definedName>
    <definedName name="пнркм_с_01" localSheetId="0">#REF!</definedName>
    <definedName name="пнркм_с_01">#REF!</definedName>
    <definedName name="пнркм_ф_01" localSheetId="0">#REF!</definedName>
    <definedName name="пнркм_ф_01">#REF!</definedName>
    <definedName name="поверхи">[107]скрыть!$B$4:$B$9</definedName>
    <definedName name="под_пл" localSheetId="0">[57]компод!#REF!</definedName>
    <definedName name="под_пл">[57]компод!#REF!</definedName>
    <definedName name="подр" localSheetId="0">#REF!</definedName>
    <definedName name="подр">#REF!</definedName>
    <definedName name="пож_пл" localSheetId="0">[57]пож!#REF!</definedName>
    <definedName name="пож_пл">[57]пож!#REF!</definedName>
    <definedName name="пож_сх" localSheetId="0">'[113]Пожеж_ ох_08_довед'!#REF!</definedName>
    <definedName name="пож_сх">'[113]Пожеж_ ох_08_довед'!#REF!</definedName>
    <definedName name="пороп" localSheetId="4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 localSheetId="0">#REF!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 localSheetId="0">[57]проезд!#REF!</definedName>
    <definedName name="пр_зв">[57]проезд!#REF!</definedName>
    <definedName name="пр_оч" localSheetId="0">'[114]0210'!#REF!</definedName>
    <definedName name="пр_оч">'[114]0210'!#REF!</definedName>
    <definedName name="пр_пл" localSheetId="0">[57]проезд!#REF!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 localSheetId="0">[63]дох!#REF!</definedName>
    <definedName name="прог_9м">[63]дох!#REF!</definedName>
    <definedName name="проект">'[59]812'!$L$1:$L$65536</definedName>
    <definedName name="прочие" localSheetId="4" hidden="1">{"'таб 21'!$A$1:$U$24","'таб 21'!$A$1:$U$1"}</definedName>
    <definedName name="прочие" hidden="1">{"'таб 21'!$A$1:$U$24","'таб 21'!$A$1:$U$1"}</definedName>
    <definedName name="птоа" localSheetId="0">[101]assump!#REF!</definedName>
    <definedName name="птоа">[101]assump!#REF!</definedName>
    <definedName name="ПУУ" localSheetId="6">[19]!ПУУ</definedName>
    <definedName name="ПУУ" localSheetId="0">[19]!ПУУ</definedName>
    <definedName name="ПУУ" localSheetId="1">[19]!ПУУ</definedName>
    <definedName name="ПУУ" localSheetId="2">[19]!ПУУ</definedName>
    <definedName name="ПУУ">[19]!ПУУ</definedName>
    <definedName name="пьрмюридрдж" hidden="1">{#N/A,#N/A,FALSE,"9PS0"}</definedName>
    <definedName name="Р04.12.1" localSheetId="0">#REF!</definedName>
    <definedName name="Р04.12.1">#REF!</definedName>
    <definedName name="Р04.12.1_1" localSheetId="0">#REF!</definedName>
    <definedName name="Р04.12.1_1">#REF!</definedName>
    <definedName name="Р04.12.1_2" localSheetId="0">#REF!</definedName>
    <definedName name="Р04.12.1_2">#REF!</definedName>
    <definedName name="Р04.12.1_3" localSheetId="0">#REF!</definedName>
    <definedName name="Р04.12.1_3">#REF!</definedName>
    <definedName name="Р04.12.1_4" localSheetId="0">#REF!</definedName>
    <definedName name="Р04.12.1_4">#REF!</definedName>
    <definedName name="Р04.12.2" localSheetId="0">#REF!</definedName>
    <definedName name="Р04.12.2">#REF!</definedName>
    <definedName name="Р04.12.2_1" localSheetId="0">#REF!</definedName>
    <definedName name="Р04.12.2_1">#REF!</definedName>
    <definedName name="Р04.12.2_2" localSheetId="0">#REF!</definedName>
    <definedName name="Р04.12.2_2">#REF!</definedName>
    <definedName name="Р04.12.2_3" localSheetId="0">#REF!</definedName>
    <definedName name="Р04.12.2_3">#REF!</definedName>
    <definedName name="Р04.12.2_4" localSheetId="0">#REF!</definedName>
    <definedName name="Р04.12.2_4">#REF!</definedName>
    <definedName name="Р04.12_1" localSheetId="0">#REF!</definedName>
    <definedName name="Р04.12_1">#REF!</definedName>
    <definedName name="Р04.12_2" localSheetId="0">#REF!</definedName>
    <definedName name="Р04.12_2">#REF!</definedName>
    <definedName name="Р04.12_3" localSheetId="0">#REF!</definedName>
    <definedName name="Р04.12_3">#REF!</definedName>
    <definedName name="Р04.12_4" localSheetId="0">#REF!</definedName>
    <definedName name="Р04.12_4">#REF!</definedName>
    <definedName name="работы" localSheetId="0">#REF!</definedName>
    <definedName name="работы">#REF!</definedName>
    <definedName name="расш" localSheetId="0">#REF!</definedName>
    <definedName name="расш">#REF!</definedName>
    <definedName name="ргш" localSheetId="0">[56]страх!#REF!</definedName>
    <definedName name="ргш">[56]страх!#REF!</definedName>
    <definedName name="РЕГ" localSheetId="0">#REF!</definedName>
    <definedName name="РЕГ">#REF!</definedName>
    <definedName name="Регіон" localSheetId="0">#REF!</definedName>
    <definedName name="Регіон">#REF!</definedName>
    <definedName name="режим" hidden="1">{#N/A,#N/A,FALSE,"9PS0"}</definedName>
    <definedName name="рел" localSheetId="0">#REF!</definedName>
    <definedName name="рел">#REF!</definedName>
    <definedName name="рем_б_10м" localSheetId="0">#REF!</definedName>
    <definedName name="рем_б_10м">#REF!</definedName>
    <definedName name="рем_б_11м" localSheetId="0">#REF!</definedName>
    <definedName name="рем_б_11м">#REF!</definedName>
    <definedName name="рем_б_12м" localSheetId="0">#REF!</definedName>
    <definedName name="рем_б_12м">#REF!</definedName>
    <definedName name="рем_б_2м" localSheetId="0">#REF!</definedName>
    <definedName name="рем_б_2м">#REF!</definedName>
    <definedName name="рем_б_3м" localSheetId="0">#REF!</definedName>
    <definedName name="рем_б_3м">#REF!</definedName>
    <definedName name="рем_б_4м" localSheetId="0">#REF!</definedName>
    <definedName name="рем_б_4м">#REF!</definedName>
    <definedName name="рем_б_5м" localSheetId="0">#REF!</definedName>
    <definedName name="рем_б_5м">#REF!</definedName>
    <definedName name="рем_б_6м" localSheetId="0">#REF!</definedName>
    <definedName name="рем_б_6м">#REF!</definedName>
    <definedName name="рем_б_7м" localSheetId="0">#REF!</definedName>
    <definedName name="рем_б_7м">#REF!</definedName>
    <definedName name="рем_б_8м" localSheetId="0">#REF!</definedName>
    <definedName name="рем_б_8м">#REF!</definedName>
    <definedName name="рем_б_9м" localSheetId="0">#REF!</definedName>
    <definedName name="рем_б_9м">#REF!</definedName>
    <definedName name="рем_б_авг" localSheetId="0">#REF!</definedName>
    <definedName name="рем_б_авг">#REF!</definedName>
    <definedName name="рем_б_апр" localSheetId="0">#REF!</definedName>
    <definedName name="рем_б_апр">#REF!</definedName>
    <definedName name="рем_б_дек" localSheetId="0">#REF!</definedName>
    <definedName name="рем_б_дек">#REF!</definedName>
    <definedName name="рем_б_июль" localSheetId="0">#REF!</definedName>
    <definedName name="рем_б_июль">#REF!</definedName>
    <definedName name="рем_б_июнь" localSheetId="0">#REF!</definedName>
    <definedName name="рем_б_июнь">#REF!</definedName>
    <definedName name="рем_б_май" localSheetId="0">#REF!</definedName>
    <definedName name="рем_б_май">#REF!</definedName>
    <definedName name="рем_б_март" localSheetId="0">#REF!</definedName>
    <definedName name="рем_б_март">#REF!</definedName>
    <definedName name="рем_б_нояб" localSheetId="0">#REF!</definedName>
    <definedName name="рем_б_нояб">#REF!</definedName>
    <definedName name="рем_б_окт" localSheetId="0">#REF!</definedName>
    <definedName name="рем_б_окт">#REF!</definedName>
    <definedName name="рем_б_сент" localSheetId="0">#REF!</definedName>
    <definedName name="рем_б_сент">#REF!</definedName>
    <definedName name="рем_б_фев" localSheetId="0">#REF!</definedName>
    <definedName name="рем_б_фев">#REF!</definedName>
    <definedName name="рем_б_янв" localSheetId="0">#REF!</definedName>
    <definedName name="рем_б_янв">#REF!</definedName>
    <definedName name="рем_п_10м" localSheetId="0">#REF!</definedName>
    <definedName name="рем_п_10м">#REF!</definedName>
    <definedName name="рем_п_11м" localSheetId="0">#REF!</definedName>
    <definedName name="рем_п_11м">#REF!</definedName>
    <definedName name="рем_п_12м" localSheetId="0">#REF!</definedName>
    <definedName name="рем_п_12м">#REF!</definedName>
    <definedName name="рем_п_2м" localSheetId="0">#REF!</definedName>
    <definedName name="рем_п_2м">#REF!</definedName>
    <definedName name="рем_п_3м" localSheetId="0">#REF!</definedName>
    <definedName name="рем_п_3м">#REF!</definedName>
    <definedName name="рем_п_4м" localSheetId="0">#REF!</definedName>
    <definedName name="рем_п_4м">#REF!</definedName>
    <definedName name="рем_п_5м" localSheetId="0">#REF!</definedName>
    <definedName name="рем_п_5м">#REF!</definedName>
    <definedName name="рем_п_6м" localSheetId="0">#REF!</definedName>
    <definedName name="рем_п_6м">#REF!</definedName>
    <definedName name="рем_п_8м" localSheetId="0">#REF!</definedName>
    <definedName name="рем_п_8м">#REF!</definedName>
    <definedName name="рем_п_9м" localSheetId="0">#REF!</definedName>
    <definedName name="рем_п_9м">#REF!</definedName>
    <definedName name="рем_п_авг" localSheetId="0">#REF!</definedName>
    <definedName name="рем_п_авг">#REF!</definedName>
    <definedName name="рем_п_апр" localSheetId="0">#REF!</definedName>
    <definedName name="рем_п_апр">#REF!</definedName>
    <definedName name="рем_п_дек" localSheetId="0">#REF!</definedName>
    <definedName name="рем_п_дек">#REF!</definedName>
    <definedName name="рем_п_июль" localSheetId="0">#REF!</definedName>
    <definedName name="рем_п_июль">#REF!</definedName>
    <definedName name="рем_п_июнь" localSheetId="0">#REF!</definedName>
    <definedName name="рем_п_июнь">#REF!</definedName>
    <definedName name="рем_п_май" localSheetId="0">#REF!</definedName>
    <definedName name="рем_п_май">#REF!</definedName>
    <definedName name="рем_п_март" localSheetId="0">#REF!</definedName>
    <definedName name="рем_п_март">#REF!</definedName>
    <definedName name="рем_п_нояб" localSheetId="0">#REF!</definedName>
    <definedName name="рем_п_нояб">#REF!</definedName>
    <definedName name="рем_п_окт" localSheetId="0">#REF!</definedName>
    <definedName name="рем_п_окт">#REF!</definedName>
    <definedName name="рем_п_сент" localSheetId="0">#REF!</definedName>
    <definedName name="рем_п_сент">#REF!</definedName>
    <definedName name="рем_п_фев" localSheetId="0">#REF!</definedName>
    <definedName name="рем_п_фев">#REF!</definedName>
    <definedName name="рем_п_янв" localSheetId="0">#REF!</definedName>
    <definedName name="рем_п_янв">#REF!</definedName>
    <definedName name="рем_ф_10м" localSheetId="0">#REF!</definedName>
    <definedName name="рем_ф_10м">#REF!</definedName>
    <definedName name="рем_ф_11м" localSheetId="0">#REF!</definedName>
    <definedName name="рем_ф_11м">#REF!</definedName>
    <definedName name="рем_ф_12м" localSheetId="0">#REF!</definedName>
    <definedName name="рем_ф_12м">#REF!</definedName>
    <definedName name="рем_ф_2м" localSheetId="0">#REF!</definedName>
    <definedName name="рем_ф_2м">#REF!</definedName>
    <definedName name="рем_ф_3м" localSheetId="0">#REF!</definedName>
    <definedName name="рем_ф_3м">#REF!</definedName>
    <definedName name="рем_ф_4м" localSheetId="0">#REF!</definedName>
    <definedName name="рем_ф_4м">#REF!</definedName>
    <definedName name="рем_ф_5м" localSheetId="0">#REF!</definedName>
    <definedName name="рем_ф_5м">#REF!</definedName>
    <definedName name="рем_ф_6м" localSheetId="0">#REF!</definedName>
    <definedName name="рем_ф_6м">#REF!</definedName>
    <definedName name="рем_ф_7м" localSheetId="0">#REF!</definedName>
    <definedName name="рем_ф_7м">#REF!</definedName>
    <definedName name="рем_ф_8м" localSheetId="0">#REF!</definedName>
    <definedName name="рем_ф_8м">#REF!</definedName>
    <definedName name="рем_ф_9м" localSheetId="0">#REF!</definedName>
    <definedName name="рем_ф_9м">#REF!</definedName>
    <definedName name="рем_ф_авг" localSheetId="0">#REF!</definedName>
    <definedName name="рем_ф_авг">#REF!</definedName>
    <definedName name="рем_ф_апр" localSheetId="0">#REF!</definedName>
    <definedName name="рем_ф_апр">#REF!</definedName>
    <definedName name="рем_ф_июль" localSheetId="0">#REF!</definedName>
    <definedName name="рем_ф_июль">#REF!</definedName>
    <definedName name="рем_ф_июнь" localSheetId="0">#REF!</definedName>
    <definedName name="рем_ф_июнь">#REF!</definedName>
    <definedName name="рем_ф_май" localSheetId="0">#REF!</definedName>
    <definedName name="рем_ф_май">#REF!</definedName>
    <definedName name="рем_ф_март" localSheetId="0">#REF!</definedName>
    <definedName name="рем_ф_март">#REF!</definedName>
    <definedName name="рем_ф_сент" localSheetId="0">#REF!</definedName>
    <definedName name="рем_ф_сент">#REF!</definedName>
    <definedName name="рем_ф_фев" localSheetId="0">#REF!</definedName>
    <definedName name="рем_ф_фев">#REF!</definedName>
    <definedName name="рем_ф_янв" localSheetId="0">#REF!</definedName>
    <definedName name="рем_ф_янв">#REF!</definedName>
    <definedName name="ремонт" localSheetId="0">#REF!</definedName>
    <definedName name="ремонт">#REF!</definedName>
    <definedName name="рік" localSheetId="4" hidden="1">{#N/A,#N/A,FALSE,"9PS0"}</definedName>
    <definedName name="рік" hidden="1">{#N/A,#N/A,FALSE,"9PS0"}</definedName>
    <definedName name="ро" hidden="1">{#N/A,#N/A,FALSE,"9PS0"}</definedName>
    <definedName name="рое" localSheetId="4" hidden="1">{#N/A,#N/A,FALSE,"9PS0"}</definedName>
    <definedName name="рое" hidden="1">{#N/A,#N/A,FALSE,"9PS0"}</definedName>
    <definedName name="Розр1" localSheetId="0">[8]рік!#REF!</definedName>
    <definedName name="Розр1">[8]рік!#REF!</definedName>
    <definedName name="Розр2" localSheetId="0">[8]рік!#REF!</definedName>
    <definedName name="Розр2">[8]рік!#REF!</definedName>
    <definedName name="Розр3" localSheetId="0">[8]рік!#REF!</definedName>
    <definedName name="Розр3">[8]рік!#REF!</definedName>
    <definedName name="рол" localSheetId="4" hidden="1">{"'таб 21'!$A$1:$U$24","'таб 21'!$A$1:$U$1"}</definedName>
    <definedName name="рол" hidden="1">{"'таб 21'!$A$1:$U$24","'таб 21'!$A$1:$U$1"}</definedName>
    <definedName name="рпнрп" localSheetId="0">#REF!</definedName>
    <definedName name="рпнрп">#REF!</definedName>
    <definedName name="рпс_п_01" localSheetId="0">#REF!</definedName>
    <definedName name="рпс_п_01">#REF!</definedName>
    <definedName name="рпс_с_01" localSheetId="0">#REF!</definedName>
    <definedName name="рпс_с_01">#REF!</definedName>
    <definedName name="рпс_ф_01" localSheetId="0">#REF!</definedName>
    <definedName name="рпс_ф_01">#REF!</definedName>
    <definedName name="рр" localSheetId="0">#REF!</definedName>
    <definedName name="рр">#REF!</definedName>
    <definedName name="с" localSheetId="0">[46]assump!#REF!</definedName>
    <definedName name="с">[46]assump!#REF!</definedName>
    <definedName name="сан_1" localSheetId="0">[115]сан_гиг!#REF!</definedName>
    <definedName name="сан_1">[115]сан_гиг!#REF!</definedName>
    <definedName name="сан_2" localSheetId="0">[115]сан_гиг!#REF!</definedName>
    <definedName name="сан_2">[115]сан_гиг!#REF!</definedName>
    <definedName name="сан_3" localSheetId="0">[115]сан_гиг!#REF!</definedName>
    <definedName name="сан_3">[115]сан_гиг!#REF!</definedName>
    <definedName name="сан_4" localSheetId="0">[115]сан_гиг!#REF!</definedName>
    <definedName name="сан_4">[115]сан_гиг!#REF!</definedName>
    <definedName name="сан_оч" localSheetId="0">'[114]0516'!#REF!</definedName>
    <definedName name="сан_оч">'[114]0516'!#REF!</definedName>
    <definedName name="сан_сх" localSheetId="0">[115]сан_гиг!#REF!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4" hidden="1">{#N/A,#N/A,FALSE,"9PS0"}</definedName>
    <definedName name="СЕРПЕНЬ" hidden="1">{#N/A,#N/A,FALSE,"9PS0"}</definedName>
    <definedName name="сздту_п_01" localSheetId="0">#REF!</definedName>
    <definedName name="сздту_п_01">#REF!</definedName>
    <definedName name="сздту_с_01" localSheetId="0">#REF!</definedName>
    <definedName name="сздту_с_01">#REF!</definedName>
    <definedName name="сздту_ф_01" localSheetId="0">#REF!</definedName>
    <definedName name="сздту_ф_01">#REF!</definedName>
    <definedName name="сізп_п_01" localSheetId="0">#REF!</definedName>
    <definedName name="сізп_п_01">#REF!</definedName>
    <definedName name="сізп_с_01" localSheetId="0">#REF!</definedName>
    <definedName name="сізп_с_01">#REF!</definedName>
    <definedName name="сізп_ф_01" localSheetId="0">#REF!</definedName>
    <definedName name="сізп_ф_01">#REF!</definedName>
    <definedName name="січ">'[59]812'!$N$1:$N$65536</definedName>
    <definedName name="січен07" localSheetId="4" hidden="1">{#N/A,#N/A,FALSE,"9PS0"}</definedName>
    <definedName name="січен07" hidden="1">{#N/A,#N/A,FALSE,"9PS0"}</definedName>
    <definedName name="січень" localSheetId="4" hidden="1">{#N/A,#N/A,FALSE,"9PS0"}</definedName>
    <definedName name="січень" hidden="1">{#N/A,#N/A,FALSE,"9PS0"}</definedName>
    <definedName name="січень07." localSheetId="4" hidden="1">{#N/A,#N/A,FALSE,"9PS0"}</definedName>
    <definedName name="січень07." hidden="1">{#N/A,#N/A,FALSE,"9PS0"}</definedName>
    <definedName name="скл_п_01" localSheetId="0">#REF!</definedName>
    <definedName name="скл_п_01">#REF!</definedName>
    <definedName name="скл_с_01" localSheetId="0">#REF!</definedName>
    <definedName name="скл_с_01">#REF!</definedName>
    <definedName name="скл_ф_01" localSheetId="0">#REF!</definedName>
    <definedName name="скл_ф_01">#REF!</definedName>
    <definedName name="скоригов">'[59]812'!$I$1:$I$65536</definedName>
    <definedName name="службы" localSheetId="0">#REF!</definedName>
    <definedName name="службы">#REF!</definedName>
    <definedName name="см" localSheetId="0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4" hidden="1">{#N/A,#N/A,TRUE,"попередні"}</definedName>
    <definedName name="соцдирекция" hidden="1">{#N/A,#N/A,TRUE,"попередні"}</definedName>
    <definedName name="спец" localSheetId="0">'[28]АТ_на 2004_витрати_1'!#REF!</definedName>
    <definedName name="спец">'[28]АТ_на 2004_витрати_1'!#REF!</definedName>
    <definedName name="список">[90]PR!$A$1:$A$25</definedName>
    <definedName name="Список_компах" localSheetId="0">OFFSET(#REF!,,,COUNTA(#REF!),1)</definedName>
    <definedName name="Список_компах">OFFSET(#REF!,,,COUNTA(#REF!),1)</definedName>
    <definedName name="спл_п_01" localSheetId="0">#REF!</definedName>
    <definedName name="спл_п_01">#REF!</definedName>
    <definedName name="спл_с_01" localSheetId="0">#REF!</definedName>
    <definedName name="спл_с_01">#REF!</definedName>
    <definedName name="спл_ф_01" localSheetId="0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 localSheetId="0">#REF!</definedName>
    <definedName name="срзав_п_01">#REF!</definedName>
    <definedName name="срзав_с_01" localSheetId="0">#REF!</definedName>
    <definedName name="срзав_с_01">#REF!</definedName>
    <definedName name="срзав_ф_01" localSheetId="0">#REF!</definedName>
    <definedName name="срзав_ф_01">#REF!</definedName>
    <definedName name="СтавкаННП" hidden="1">[116]Нормативы!$C$2</definedName>
    <definedName name="старое" localSheetId="6">[19]!старое</definedName>
    <definedName name="старое" localSheetId="0">[19]!старое</definedName>
    <definedName name="старое" localSheetId="1">[19]!старое</definedName>
    <definedName name="старое" localSheetId="2">[19]!старое</definedName>
    <definedName name="старое">[19]!старое</definedName>
    <definedName name="статьи">[61]м_812!$D$1:$D$65536</definedName>
    <definedName name="стимость" localSheetId="0">[46]assump!#REF!</definedName>
    <definedName name="стимость">[46]assump!#REF!</definedName>
    <definedName name="стоо_1" localSheetId="0">#REF!</definedName>
    <definedName name="стоо_1">#REF!</definedName>
    <definedName name="стор_1" localSheetId="0">#REF!</definedName>
    <definedName name="стор_1">#REF!</definedName>
    <definedName name="стор_2" localSheetId="0">'[66]0291'!#REF!</definedName>
    <definedName name="стор_2">'[66]0291'!#REF!</definedName>
    <definedName name="стор_3" localSheetId="0">'[66]0291'!#REF!</definedName>
    <definedName name="стор_3">'[66]0291'!#REF!</definedName>
    <definedName name="стор_4" localSheetId="0">'[66]0291'!#REF!</definedName>
    <definedName name="стор_4">'[66]0291'!#REF!</definedName>
    <definedName name="стор_оч" localSheetId="0">'[66]0291'!#REF!</definedName>
    <definedName name="стор_оч">'[66]0291'!#REF!</definedName>
    <definedName name="стор_пл" localSheetId="0">'[67]Сторож охор_шаб'!#REF!</definedName>
    <definedName name="стор_пл">'[67]Сторож охор_шаб'!#REF!</definedName>
    <definedName name="страх_1" localSheetId="0">[87]страх!#REF!</definedName>
    <definedName name="страх_1">[87]страх!#REF!</definedName>
    <definedName name="страх_2" localSheetId="0">[87]страх!#REF!</definedName>
    <definedName name="страх_2">[87]страх!#REF!</definedName>
    <definedName name="страх_3" localSheetId="0">[87]страх!#REF!</definedName>
    <definedName name="страх_3">[87]страх!#REF!</definedName>
    <definedName name="страх_4" localSheetId="0">[87]страх!#REF!</definedName>
    <definedName name="страх_4">[87]страх!#REF!</definedName>
    <definedName name="страх_г" localSheetId="0">[87]страх!#REF!</definedName>
    <definedName name="страх_г">[87]страх!#REF!</definedName>
    <definedName name="страх_оч" localSheetId="0">[87]страх!#REF!</definedName>
    <definedName name="страх_оч">[87]страх!#REF!</definedName>
    <definedName name="страх_пл" localSheetId="0">[57]страх!#REF!</definedName>
    <definedName name="страх_пл">[57]страх!#REF!</definedName>
    <definedName name="сфы" localSheetId="6">[19]!сфы</definedName>
    <definedName name="сфы" localSheetId="0">[19]!сфы</definedName>
    <definedName name="сфы" localSheetId="1">[19]!сфы</definedName>
    <definedName name="сфы" localSheetId="2">[19]!сфы</definedName>
    <definedName name="сфы">[19]!сфы</definedName>
    <definedName name="сцу" localSheetId="6">[19]!сцу</definedName>
    <definedName name="сцу" localSheetId="0">[19]!сцу</definedName>
    <definedName name="сцу" localSheetId="1">[19]!сцу</definedName>
    <definedName name="сцу" localSheetId="2">[19]!сцу</definedName>
    <definedName name="сцу">[19]!сцу</definedName>
    <definedName name="т">[117]Inform!$E$6</definedName>
    <definedName name="таблица" localSheetId="0">#REF!</definedName>
    <definedName name="таблица">#REF!</definedName>
    <definedName name="Таблоборудование" localSheetId="0">#REF!</definedName>
    <definedName name="Таблоборудование">#REF!</definedName>
    <definedName name="тар" localSheetId="4" hidden="1">{#N/A,#N/A,FALSE,"9PS0"}</definedName>
    <definedName name="тар" hidden="1">{#N/A,#N/A,FALSE,"9PS0"}</definedName>
    <definedName name="тариф" localSheetId="0">#REF!</definedName>
    <definedName name="тариф">#REF!</definedName>
    <definedName name="ТЕ1" hidden="1">#REF!</definedName>
    <definedName name="Телефон" localSheetId="0">#REF!</definedName>
    <definedName name="Телефон">#REF!</definedName>
    <definedName name="Тело_СТ" localSheetId="0">#REF!</definedName>
    <definedName name="Тело_СТ">#REF!</definedName>
    <definedName name="теп_1" localSheetId="0">[80]енергія!#REF!</definedName>
    <definedName name="теп_1">[80]енергія!#REF!</definedName>
    <definedName name="теп_2" localSheetId="0">[80]енергія!#REF!</definedName>
    <definedName name="теп_2">[80]енергія!#REF!</definedName>
    <definedName name="теп_3" localSheetId="0">[80]енергія!#REF!</definedName>
    <definedName name="теп_3">[80]енергія!#REF!</definedName>
    <definedName name="теп_4" localSheetId="0">[80]енергія!#REF!</definedName>
    <definedName name="теп_4">[80]енергія!#REF!</definedName>
    <definedName name="теп_г" localSheetId="0">[80]енергія!#REF!</definedName>
    <definedName name="теп_г">[80]енергія!#REF!</definedName>
    <definedName name="Теплов" localSheetId="4" hidden="1">{#N/A,#N/A,FALSE,"9PS0"}</definedName>
    <definedName name="Теплов" hidden="1">{#N/A,#N/A,FALSE,"9PS0"}</definedName>
    <definedName name="тех_1" localSheetId="0">#REF!</definedName>
    <definedName name="тех_1">#REF!</definedName>
    <definedName name="тех_2" localSheetId="0">#REF!</definedName>
    <definedName name="тех_2">#REF!</definedName>
    <definedName name="тех_3" localSheetId="0">#REF!</definedName>
    <definedName name="тех_3">#REF!</definedName>
    <definedName name="тех_4" localSheetId="0">#REF!</definedName>
    <definedName name="тех_4">#REF!</definedName>
    <definedName name="тех_г" localSheetId="0">#REF!</definedName>
    <definedName name="тех_г">#REF!</definedName>
    <definedName name="тех_оч" localSheetId="0">#REF!</definedName>
    <definedName name="тех_оч">#REF!</definedName>
    <definedName name="тех_пл" localSheetId="0">#REF!</definedName>
    <definedName name="тех_пл">#REF!</definedName>
    <definedName name="тех_сх" localSheetId="0">#REF!</definedName>
    <definedName name="тех_сх">#REF!</definedName>
    <definedName name="топливо" localSheetId="0">#REF!</definedName>
    <definedName name="топливо">#REF!</definedName>
    <definedName name="тпр" hidden="1">{#N/A,#N/A,FALSE,"9PS0"}</definedName>
    <definedName name="тр" localSheetId="4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4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 localSheetId="0">#REF!</definedName>
    <definedName name="тэп_б_10м">#REF!</definedName>
    <definedName name="тэп_б_11м" localSheetId="0">#REF!</definedName>
    <definedName name="тэп_б_11м">#REF!</definedName>
    <definedName name="тэп_б_12м" localSheetId="0">#REF!</definedName>
    <definedName name="тэп_б_12м">#REF!</definedName>
    <definedName name="тэп_б_2м" localSheetId="0">#REF!</definedName>
    <definedName name="тэп_б_2м">#REF!</definedName>
    <definedName name="тэп_б_3м" localSheetId="0">#REF!</definedName>
    <definedName name="тэп_б_3м">#REF!</definedName>
    <definedName name="тэп_б_4м" localSheetId="0">#REF!</definedName>
    <definedName name="тэп_б_4м">#REF!</definedName>
    <definedName name="тэп_б_5м" localSheetId="0">#REF!</definedName>
    <definedName name="тэп_б_5м">#REF!</definedName>
    <definedName name="тэп_б_6м" localSheetId="0">#REF!</definedName>
    <definedName name="тэп_б_6м">#REF!</definedName>
    <definedName name="тэп_б_7м" localSheetId="0">#REF!</definedName>
    <definedName name="тэп_б_7м">#REF!</definedName>
    <definedName name="тэп_б_8м" localSheetId="0">#REF!</definedName>
    <definedName name="тэп_б_8м">#REF!</definedName>
    <definedName name="тэп_б_9м" localSheetId="0">#REF!</definedName>
    <definedName name="тэп_б_9м">#REF!</definedName>
    <definedName name="тэп_б_авг" localSheetId="0">#REF!</definedName>
    <definedName name="тэп_б_авг">#REF!</definedName>
    <definedName name="тэп_б_апр" localSheetId="0">#REF!</definedName>
    <definedName name="тэп_б_апр">#REF!</definedName>
    <definedName name="тэп_б_дек" localSheetId="0">#REF!</definedName>
    <definedName name="тэп_б_дек">#REF!</definedName>
    <definedName name="тэп_б_июль" localSheetId="0">#REF!</definedName>
    <definedName name="тэп_б_июль">#REF!</definedName>
    <definedName name="тэп_б_июнь" localSheetId="0">#REF!</definedName>
    <definedName name="тэп_б_июнь">#REF!</definedName>
    <definedName name="тэп_б_май" localSheetId="0">#REF!</definedName>
    <definedName name="тэп_б_май">#REF!</definedName>
    <definedName name="тэп_б_март" localSheetId="0">#REF!</definedName>
    <definedName name="тэп_б_март">#REF!</definedName>
    <definedName name="тэп_б_нояб" localSheetId="0">#REF!</definedName>
    <definedName name="тэп_б_нояб">#REF!</definedName>
    <definedName name="тэп_б_окт" localSheetId="0">#REF!</definedName>
    <definedName name="тэп_б_окт">#REF!</definedName>
    <definedName name="тэп_б_сент" localSheetId="0">#REF!</definedName>
    <definedName name="тэп_б_сент">#REF!</definedName>
    <definedName name="тэп_б_фев" localSheetId="0">#REF!</definedName>
    <definedName name="тэп_б_фев">#REF!</definedName>
    <definedName name="тэп_б_янв" localSheetId="0">#REF!</definedName>
    <definedName name="тэп_б_янв">#REF!</definedName>
    <definedName name="тэп_п_10м" localSheetId="0">#REF!</definedName>
    <definedName name="тэп_п_10м">#REF!</definedName>
    <definedName name="тэп_п_11м" localSheetId="0">#REF!</definedName>
    <definedName name="тэп_п_11м">#REF!</definedName>
    <definedName name="тэп_п_12м" localSheetId="0">#REF!</definedName>
    <definedName name="тэп_п_12м">#REF!</definedName>
    <definedName name="тэп_п_2м" localSheetId="0">#REF!</definedName>
    <definedName name="тэп_п_2м">#REF!</definedName>
    <definedName name="тэп_п_3м" localSheetId="0">#REF!</definedName>
    <definedName name="тэп_п_3м">#REF!</definedName>
    <definedName name="тэп_п_4м" localSheetId="0">#REF!</definedName>
    <definedName name="тэп_п_4м">#REF!</definedName>
    <definedName name="тэп_п_5м" localSheetId="0">#REF!</definedName>
    <definedName name="тэп_п_5м">#REF!</definedName>
    <definedName name="тэп_п_6м" localSheetId="0">#REF!</definedName>
    <definedName name="тэп_п_6м">#REF!</definedName>
    <definedName name="тэп_п_7м" localSheetId="0">#REF!</definedName>
    <definedName name="тэп_п_7м">#REF!</definedName>
    <definedName name="тэп_п_8м" localSheetId="0">#REF!</definedName>
    <definedName name="тэп_п_8м">#REF!</definedName>
    <definedName name="тэп_п_9м" localSheetId="0">#REF!</definedName>
    <definedName name="тэп_п_9м">#REF!</definedName>
    <definedName name="тэп_п_авг" localSheetId="0">#REF!</definedName>
    <definedName name="тэп_п_авг">#REF!</definedName>
    <definedName name="тэп_п_апр" localSheetId="0">#REF!</definedName>
    <definedName name="тэп_п_апр">#REF!</definedName>
    <definedName name="тэп_п_дек" localSheetId="0">#REF!</definedName>
    <definedName name="тэп_п_дек">#REF!</definedName>
    <definedName name="тэп_п_июль" localSheetId="0">#REF!</definedName>
    <definedName name="тэп_п_июль">#REF!</definedName>
    <definedName name="тэп_п_июнь" localSheetId="0">#REF!</definedName>
    <definedName name="тэп_п_июнь">#REF!</definedName>
    <definedName name="тэп_п_май" localSheetId="0">#REF!</definedName>
    <definedName name="тэп_п_май">#REF!</definedName>
    <definedName name="тэп_п_март" localSheetId="0">#REF!</definedName>
    <definedName name="тэп_п_март">#REF!</definedName>
    <definedName name="тэп_п_нояб" localSheetId="0">#REF!</definedName>
    <definedName name="тэп_п_нояб">#REF!</definedName>
    <definedName name="тэп_п_окт" localSheetId="0">#REF!</definedName>
    <definedName name="тэп_п_окт">#REF!</definedName>
    <definedName name="тэп_п_сент" localSheetId="0">#REF!</definedName>
    <definedName name="тэп_п_сент">#REF!</definedName>
    <definedName name="тэп_п_фев" localSheetId="0">#REF!</definedName>
    <definedName name="тэп_п_фев">#REF!</definedName>
    <definedName name="тэп_п_янв" localSheetId="0">#REF!</definedName>
    <definedName name="тэп_п_янв">#REF!</definedName>
    <definedName name="тэп_па_нояб" localSheetId="0">#REF!</definedName>
    <definedName name="тэп_па_нояб">#REF!</definedName>
    <definedName name="тэп_ф_10м" localSheetId="0">#REF!</definedName>
    <definedName name="тэп_ф_10м">#REF!</definedName>
    <definedName name="тэп_ф_11м" localSheetId="0">#REF!</definedName>
    <definedName name="тэп_ф_11м">#REF!</definedName>
    <definedName name="тэп_ф_12м" localSheetId="0">#REF!</definedName>
    <definedName name="тэп_ф_12м">#REF!</definedName>
    <definedName name="тэп_ф_2м" localSheetId="0">#REF!</definedName>
    <definedName name="тэп_ф_2м">#REF!</definedName>
    <definedName name="тэп_ф_3м" localSheetId="0">#REF!</definedName>
    <definedName name="тэп_ф_3м">#REF!</definedName>
    <definedName name="тэп_ф_4м" localSheetId="0">#REF!</definedName>
    <definedName name="тэп_ф_4м">#REF!</definedName>
    <definedName name="тэп_ф_5м" localSheetId="0">#REF!</definedName>
    <definedName name="тэп_ф_5м">#REF!</definedName>
    <definedName name="тэп_ф_6м" localSheetId="0">#REF!</definedName>
    <definedName name="тэп_ф_6м">#REF!</definedName>
    <definedName name="тэп_ф_7м" localSheetId="0">#REF!</definedName>
    <definedName name="тэп_ф_7м">#REF!</definedName>
    <definedName name="тэп_ф_8м" localSheetId="0">#REF!</definedName>
    <definedName name="тэп_ф_8м">#REF!</definedName>
    <definedName name="тэп_ф_9м" localSheetId="0">#REF!</definedName>
    <definedName name="тэп_ф_9м">#REF!</definedName>
    <definedName name="тэп_ф_авг" localSheetId="0">#REF!</definedName>
    <definedName name="тэп_ф_авг">#REF!</definedName>
    <definedName name="тэп_ф_апр" localSheetId="0">#REF!</definedName>
    <definedName name="тэп_ф_апр">#REF!</definedName>
    <definedName name="тэп_ф_дек" localSheetId="0">#REF!</definedName>
    <definedName name="тэп_ф_дек">#REF!</definedName>
    <definedName name="тэп_ф_июль" localSheetId="0">#REF!</definedName>
    <definedName name="тэп_ф_июль">#REF!</definedName>
    <definedName name="тэп_ф_июнь" localSheetId="0">#REF!</definedName>
    <definedName name="тэп_ф_июнь">#REF!</definedName>
    <definedName name="тэп_ф_май" localSheetId="0">#REF!</definedName>
    <definedName name="тэп_ф_май">#REF!</definedName>
    <definedName name="тэп_ф_март" localSheetId="0">#REF!</definedName>
    <definedName name="тэп_ф_март">#REF!</definedName>
    <definedName name="тэп_ф_нояб" localSheetId="0">#REF!</definedName>
    <definedName name="тэп_ф_нояб">#REF!</definedName>
    <definedName name="тэп_ф_окт" localSheetId="0">#REF!</definedName>
    <definedName name="тэп_ф_окт">#REF!</definedName>
    <definedName name="тэп_ф_сент" localSheetId="0">#REF!</definedName>
    <definedName name="тэп_ф_сент">#REF!</definedName>
    <definedName name="тэп_ф_фев" localSheetId="0">#REF!</definedName>
    <definedName name="тэп_ф_фев">#REF!</definedName>
    <definedName name="тэп_ф_янв" localSheetId="0">#REF!</definedName>
    <definedName name="тэп_ф_янв">#REF!</definedName>
    <definedName name="у" localSheetId="6">[19]!у</definedName>
    <definedName name="у" localSheetId="0">[19]!у</definedName>
    <definedName name="у" localSheetId="1">[19]!у</definedName>
    <definedName name="у" localSheetId="2">[19]!у</definedName>
    <definedName name="у">[19]!у</definedName>
    <definedName name="у56" hidden="1">{#N/A,#N/A,FALSE,"9PS0"}</definedName>
    <definedName name="уа" localSheetId="6">[19]!уа</definedName>
    <definedName name="уа" localSheetId="0">[19]!уа</definedName>
    <definedName name="уа" localSheetId="1">[19]!уа</definedName>
    <definedName name="уа" localSheetId="2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 localSheetId="0">#REF!</definedName>
    <definedName name="Уз">#REF!</definedName>
    <definedName name="Уз_б" localSheetId="0">#REF!</definedName>
    <definedName name="Уз_б">#REF!</definedName>
    <definedName name="Уз_і" localSheetId="0">#REF!</definedName>
    <definedName name="Уз_і">#REF!</definedName>
    <definedName name="Уз_н" localSheetId="0">#REF!</definedName>
    <definedName name="Уз_н">#REF!</definedName>
    <definedName name="уі5" hidden="1">{#N/A,#N/A,FALSE,"9PS0"}</definedName>
    <definedName name="ук" localSheetId="6">[19]!ук</definedName>
    <definedName name="ук" localSheetId="0">[19]!ук</definedName>
    <definedName name="ук" localSheetId="1">[19]!ук</definedName>
    <definedName name="ук" localSheetId="2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6">[19]!укау</definedName>
    <definedName name="укау" localSheetId="0">[19]!укау</definedName>
    <definedName name="укау" localSheetId="1">[19]!укау</definedName>
    <definedName name="укау" localSheetId="2">[19]!укау</definedName>
    <definedName name="укау">[19]!укау</definedName>
    <definedName name="уке">[118]Inform!$G$2</definedName>
    <definedName name="укп" localSheetId="6">[19]!укп</definedName>
    <definedName name="укп" localSheetId="0">[19]!укп</definedName>
    <definedName name="укп" localSheetId="1">[19]!укп</definedName>
    <definedName name="укп" localSheetId="2">[19]!укп</definedName>
    <definedName name="укп">[19]!укп</definedName>
    <definedName name="_xlnm.Criteria" localSheetId="0">#REF!</definedName>
    <definedName name="_xlnm.Criteria">#REF!</definedName>
    <definedName name="Уп" localSheetId="0">#REF!</definedName>
    <definedName name="Уп">#REF!</definedName>
    <definedName name="Уп_б" localSheetId="0">#REF!</definedName>
    <definedName name="Уп_б">#REF!</definedName>
    <definedName name="Уп_і" localSheetId="0">#REF!</definedName>
    <definedName name="Уп_і">#REF!</definedName>
    <definedName name="Уп_н" localSheetId="0">#REF!</definedName>
    <definedName name="Уп_н">#REF!</definedName>
    <definedName name="упр_п_01" localSheetId="0">#REF!</definedName>
    <definedName name="упр_п_01">#REF!</definedName>
    <definedName name="упр_с_01" localSheetId="0">#REF!</definedName>
    <definedName name="упр_с_01">#REF!</definedName>
    <definedName name="упр_ф_01" localSheetId="0">#REF!</definedName>
    <definedName name="упр_ф_01">#REF!</definedName>
    <definedName name="Условия_ИМ" localSheetId="0">#REF!</definedName>
    <definedName name="Условия_ИМ">#REF!</definedName>
    <definedName name="УТГ">'[37]МТР Газ України'!$B$4</definedName>
    <definedName name="УХ" localSheetId="0">#REF!</definedName>
    <definedName name="УХ">#REF!</definedName>
    <definedName name="ухват" localSheetId="0">#REF!</definedName>
    <definedName name="ухват">#REF!</definedName>
    <definedName name="уыяпчср" localSheetId="0">[46]assump!#REF!</definedName>
    <definedName name="уыяпчср">[46]assump!#REF!</definedName>
    <definedName name="Ф" localSheetId="0">#REF!</definedName>
    <definedName name="Ф">#REF!</definedName>
    <definedName name="ф_вп" localSheetId="0">#REF!</definedName>
    <definedName name="ф_вп">#REF!</definedName>
    <definedName name="ф_вп1" localSheetId="0">#REF!</definedName>
    <definedName name="ф_вп1">#REF!</definedName>
    <definedName name="ф_вп2" localSheetId="0">#REF!</definedName>
    <definedName name="ф_вп2">#REF!</definedName>
    <definedName name="ф_вт" localSheetId="0">#REF!</definedName>
    <definedName name="ф_вт">#REF!</definedName>
    <definedName name="ф_вт1" localSheetId="0">#REF!</definedName>
    <definedName name="ф_вт1">#REF!</definedName>
    <definedName name="ф_вт2" localSheetId="0">#REF!</definedName>
    <definedName name="ф_вт2">#REF!</definedName>
    <definedName name="ф_пр" localSheetId="0">#REF!</definedName>
    <definedName name="ф_пр">#REF!</definedName>
    <definedName name="ф_пр1" localSheetId="0">#REF!</definedName>
    <definedName name="ф_пр1">#REF!</definedName>
    <definedName name="ф_пр2" localSheetId="0">#REF!</definedName>
    <definedName name="ф_пр2">#REF!</definedName>
    <definedName name="ф_ц" localSheetId="0">#REF!</definedName>
    <definedName name="ф_ц">#REF!</definedName>
    <definedName name="ф_ц1" localSheetId="0">#REF!</definedName>
    <definedName name="ф_ц1">#REF!</definedName>
    <definedName name="ф_ц2" localSheetId="0">#REF!</definedName>
    <definedName name="ф_ц2">#REF!</definedName>
    <definedName name="ф_ч" localSheetId="0">#REF!</definedName>
    <definedName name="ф_ч">#REF!</definedName>
    <definedName name="ф_ч1" localSheetId="0">#REF!</definedName>
    <definedName name="ф_ч1">#REF!</definedName>
    <definedName name="ф_ч2" localSheetId="0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 localSheetId="0">#REF!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4" hidden="1">{#N/A,#N/A,FALSE,"9PS0"}</definedName>
    <definedName name="філіали2" hidden="1">{#N/A,#N/A,FALSE,"9PS0"}</definedName>
    <definedName name="філії">[120]Лист1!$C$4:$C$11</definedName>
    <definedName name="фс" localSheetId="6">[19]!фс</definedName>
    <definedName name="фс" localSheetId="0">[19]!фс</definedName>
    <definedName name="фс" localSheetId="1">[19]!фс</definedName>
    <definedName name="фс" localSheetId="2">[19]!фс</definedName>
    <definedName name="фс">[19]!фс</definedName>
    <definedName name="фсьж" hidden="1">{#N/A,#N/A,FALSE,"9PS0"}</definedName>
    <definedName name="фф">'[50]МТР Газ України'!$F$1</definedName>
    <definedName name="ффф" localSheetId="0">[46]assump!#REF!</definedName>
    <definedName name="ффф">[46]assump!#REF!</definedName>
    <definedName name="фы" localSheetId="0" hidden="1">#REF!</definedName>
    <definedName name="фы" hidden="1">#REF!</definedName>
    <definedName name="фыв" localSheetId="6">[19]!фыв</definedName>
    <definedName name="фыв" localSheetId="0">[19]!фыв</definedName>
    <definedName name="фыв" localSheetId="1">[19]!фыв</definedName>
    <definedName name="фыв" localSheetId="2">[19]!фыв</definedName>
    <definedName name="фыв">[19]!фыв</definedName>
    <definedName name="хшщ" hidden="1">{#N/A,#N/A,FALSE,"9PS0"}</definedName>
    <definedName name="ца" localSheetId="6">[19]!ца</definedName>
    <definedName name="ца" localSheetId="0">[19]!ца</definedName>
    <definedName name="ца" localSheetId="1">[19]!ца</definedName>
    <definedName name="ца" localSheetId="2">[19]!ца</definedName>
    <definedName name="ца">[19]!ца</definedName>
    <definedName name="цркм_п_01" localSheetId="0">#REF!</definedName>
    <definedName name="цркм_п_01">#REF!</definedName>
    <definedName name="цркм_с_01" localSheetId="0">#REF!</definedName>
    <definedName name="цркм_с_01">#REF!</definedName>
    <definedName name="цркм_ф_01" localSheetId="0">#REF!</definedName>
    <definedName name="цркм_ф_01">#REF!</definedName>
    <definedName name="цу" localSheetId="6">[19]!цу</definedName>
    <definedName name="цу" localSheetId="0">[19]!цу</definedName>
    <definedName name="цу" localSheetId="1">[19]!цу</definedName>
    <definedName name="цу" localSheetId="2">[19]!цу</definedName>
    <definedName name="цу">[19]!цу</definedName>
    <definedName name="цуа" localSheetId="4" hidden="1">{#N/A,#N/A,TRUE,"попередні"}</definedName>
    <definedName name="цуа" hidden="1">{#N/A,#N/A,TRUE,"попередні"}</definedName>
    <definedName name="цув" localSheetId="6">[19]!цув</definedName>
    <definedName name="цув" localSheetId="0">[19]!цув</definedName>
    <definedName name="цув" localSheetId="1">[19]!цув</definedName>
    <definedName name="цув" localSheetId="2">[19]!цув</definedName>
    <definedName name="цув">[19]!цув</definedName>
    <definedName name="ццр_п_01" localSheetId="0">#REF!</definedName>
    <definedName name="ццр_п_01">#REF!</definedName>
    <definedName name="ццр_с_01" localSheetId="0">#REF!</definedName>
    <definedName name="ццр_с_01">#REF!</definedName>
    <definedName name="ццр_ф_01" localSheetId="0">#REF!</definedName>
    <definedName name="ццр_ф_01">#REF!</definedName>
    <definedName name="чапельник" localSheetId="0">#REF!</definedName>
    <definedName name="чапельник">#REF!</definedName>
    <definedName name="чер" localSheetId="4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4" hidden="1">{#N/A,#N/A,FALSE,"9PS0"}</definedName>
    <definedName name="червень05" hidden="1">{#N/A,#N/A,FALSE,"9PS0"}</definedName>
    <definedName name="Черта" localSheetId="0">#REF!</definedName>
    <definedName name="Черта">#REF!</definedName>
    <definedName name="ЧУГУН3">[97]Чугун_Украина!$A$2:$H$20</definedName>
    <definedName name="чцй" localSheetId="4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 localSheetId="6">[19]!шшшш</definedName>
    <definedName name="шшшш" localSheetId="0">[19]!шшшш</definedName>
    <definedName name="шшшш" localSheetId="1">[19]!шшшш</definedName>
    <definedName name="шшшш" localSheetId="2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6">[19]!щзю</definedName>
    <definedName name="щзю" localSheetId="0">[19]!щзю</definedName>
    <definedName name="щзю" localSheetId="1">[19]!щзю</definedName>
    <definedName name="щзю" localSheetId="2">[19]!щзю</definedName>
    <definedName name="щзю">[19]!щзю</definedName>
    <definedName name="ьг" localSheetId="6">[19]!ьг</definedName>
    <definedName name="ьг" localSheetId="0">[19]!ьг</definedName>
    <definedName name="ьг" localSheetId="1">[19]!ьг</definedName>
    <definedName name="ьг" localSheetId="2">[19]!ьг</definedName>
    <definedName name="ьг">[19]!ьг</definedName>
    <definedName name="ывм" localSheetId="6">[19]!ывм</definedName>
    <definedName name="ывм" localSheetId="0">[19]!ывм</definedName>
    <definedName name="ывм" localSheetId="1">[19]!ывм</definedName>
    <definedName name="ывм" localSheetId="2">[19]!ывм</definedName>
    <definedName name="ывм">[19]!ывм</definedName>
    <definedName name="ывы" hidden="1">{#N/A,#N/A,FALSE,"9PS0"}</definedName>
    <definedName name="ым" localSheetId="6">[19]!ым</definedName>
    <definedName name="ым" localSheetId="0">[19]!ым</definedName>
    <definedName name="ым" localSheetId="1">[19]!ым</definedName>
    <definedName name="ым" localSheetId="2">[19]!ым</definedName>
    <definedName name="ым">[19]!ым</definedName>
    <definedName name="ыы" localSheetId="0" hidden="1">#REF!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 localSheetId="0">'[81]0210'!#REF!</definedName>
    <definedName name="юб">'[81]0210'!#REF!</definedName>
    <definedName name="югш" localSheetId="4" hidden="1">{#N/A,#N/A,TRUE,"попередні"}</definedName>
    <definedName name="югш" hidden="1">{#N/A,#N/A,TRUE,"попередні"}</definedName>
    <definedName name="ює" hidden="1">{#N/A,#N/A,FALSE,"9PS0"}</definedName>
    <definedName name="ююю" localSheetId="6">[19]!ююю</definedName>
    <definedName name="ююю" localSheetId="0">[19]!ююю</definedName>
    <definedName name="ююю" localSheetId="1">[19]!ююю</definedName>
    <definedName name="ююю" localSheetId="2">[19]!ююю</definedName>
    <definedName name="ююю">[19]!ююю</definedName>
    <definedName name="япк" localSheetId="6">[19]!япк</definedName>
    <definedName name="япк" localSheetId="0">[19]!япк</definedName>
    <definedName name="япк" localSheetId="1">[19]!япк</definedName>
    <definedName name="япк" localSheetId="2">[19]!япк</definedName>
    <definedName name="япк">[19]!япк</definedName>
    <definedName name="яся" localSheetId="6">[19]!яся</definedName>
    <definedName name="яся" localSheetId="0">[19]!яся</definedName>
    <definedName name="яся" localSheetId="1">[19]!яся</definedName>
    <definedName name="яся" localSheetId="2">[19]!яся</definedName>
    <definedName name="яся">[19]!яся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8" i="8" l="1"/>
  <c r="E48" i="8"/>
  <c r="C48" i="8"/>
  <c r="H45" i="8"/>
  <c r="G45" i="8"/>
  <c r="F45" i="8"/>
  <c r="E45" i="8"/>
  <c r="D45" i="8"/>
  <c r="C45" i="8"/>
  <c r="C40" i="8" s="1"/>
  <c r="H41" i="8"/>
  <c r="H40" i="8" s="1"/>
  <c r="G41" i="8"/>
  <c r="F41" i="8"/>
  <c r="E41" i="8"/>
  <c r="E40" i="8" s="1"/>
  <c r="D41" i="8"/>
  <c r="D40" i="8" s="1"/>
  <c r="C41" i="8"/>
  <c r="G40" i="8"/>
  <c r="F40" i="8"/>
  <c r="G39" i="8"/>
  <c r="E39" i="8" s="1"/>
  <c r="C39" i="8" s="1"/>
  <c r="H31" i="8"/>
  <c r="G31" i="8"/>
  <c r="F31" i="8"/>
  <c r="E31" i="8"/>
  <c r="D31" i="8"/>
  <c r="C31" i="8"/>
  <c r="H30" i="8"/>
  <c r="G30" i="8"/>
  <c r="E30" i="8"/>
  <c r="F30" i="8" s="1"/>
  <c r="D30" i="8"/>
  <c r="C30" i="8"/>
  <c r="G29" i="8"/>
  <c r="H29" i="8" s="1"/>
  <c r="H27" i="8" s="1"/>
  <c r="E29" i="8"/>
  <c r="F29" i="8" s="1"/>
  <c r="D29" i="8"/>
  <c r="C29" i="8"/>
  <c r="H28" i="8"/>
  <c r="G28" i="8"/>
  <c r="G27" i="8" s="1"/>
  <c r="G37" i="8" s="1"/>
  <c r="E28" i="8"/>
  <c r="D28" i="8"/>
  <c r="C28" i="8"/>
  <c r="C27" i="8" s="1"/>
  <c r="D27" i="8"/>
  <c r="H26" i="8"/>
  <c r="G26" i="8"/>
  <c r="F26" i="8"/>
  <c r="E26" i="8"/>
  <c r="D26" i="8"/>
  <c r="C26" i="8"/>
  <c r="H25" i="8"/>
  <c r="H23" i="8" s="1"/>
  <c r="G25" i="8"/>
  <c r="F25" i="8"/>
  <c r="E25" i="8"/>
  <c r="D25" i="8"/>
  <c r="C25" i="8"/>
  <c r="H24" i="8"/>
  <c r="G24" i="8"/>
  <c r="G23" i="8" s="1"/>
  <c r="F24" i="8"/>
  <c r="F23" i="8" s="1"/>
  <c r="E24" i="8"/>
  <c r="D24" i="8"/>
  <c r="C24" i="8"/>
  <c r="C23" i="8" s="1"/>
  <c r="E23" i="8"/>
  <c r="D23" i="8"/>
  <c r="H22" i="8"/>
  <c r="G22" i="8"/>
  <c r="F22" i="8"/>
  <c r="E22" i="8"/>
  <c r="D22" i="8"/>
  <c r="C22" i="8"/>
  <c r="H21" i="8"/>
  <c r="G21" i="8"/>
  <c r="F21" i="8"/>
  <c r="E21" i="8"/>
  <c r="D21" i="8"/>
  <c r="C21" i="8"/>
  <c r="G20" i="8"/>
  <c r="G19" i="8" s="1"/>
  <c r="F20" i="8"/>
  <c r="F19" i="8" s="1"/>
  <c r="E20" i="8"/>
  <c r="C20" i="8"/>
  <c r="C19" i="8" s="1"/>
  <c r="E19" i="8"/>
  <c r="H18" i="8"/>
  <c r="G18" i="8"/>
  <c r="F18" i="8"/>
  <c r="E18" i="8"/>
  <c r="D18" i="8"/>
  <c r="C18" i="8"/>
  <c r="H17" i="8"/>
  <c r="G17" i="8"/>
  <c r="F17" i="8"/>
  <c r="E17" i="8"/>
  <c r="D17" i="8"/>
  <c r="C17" i="8"/>
  <c r="H16" i="8"/>
  <c r="G16" i="8"/>
  <c r="G10" i="8" s="1"/>
  <c r="G9" i="8" s="1"/>
  <c r="F16" i="8"/>
  <c r="F10" i="8" s="1"/>
  <c r="F9" i="8" s="1"/>
  <c r="E16" i="8"/>
  <c r="D16" i="8"/>
  <c r="C16" i="8"/>
  <c r="H15" i="8"/>
  <c r="G15" i="8"/>
  <c r="F15" i="8"/>
  <c r="E15" i="8"/>
  <c r="D15" i="8"/>
  <c r="C15" i="8"/>
  <c r="H14" i="8"/>
  <c r="G14" i="8"/>
  <c r="F14" i="8"/>
  <c r="E14" i="8"/>
  <c r="D14" i="8"/>
  <c r="C14" i="8"/>
  <c r="H13" i="8"/>
  <c r="G13" i="8"/>
  <c r="F13" i="8"/>
  <c r="E13" i="8"/>
  <c r="D13" i="8"/>
  <c r="C13" i="8"/>
  <c r="H12" i="8"/>
  <c r="G12" i="8"/>
  <c r="F12" i="8"/>
  <c r="E12" i="8"/>
  <c r="D12" i="8"/>
  <c r="C12" i="8"/>
  <c r="H11" i="8"/>
  <c r="H10" i="8" s="1"/>
  <c r="G11" i="8"/>
  <c r="F11" i="8"/>
  <c r="E11" i="8"/>
  <c r="E10" i="8" s="1"/>
  <c r="E9" i="8" s="1"/>
  <c r="D11" i="8"/>
  <c r="D10" i="8" s="1"/>
  <c r="C11" i="8"/>
  <c r="C10" i="8"/>
  <c r="F46" i="6"/>
  <c r="F10" i="6"/>
  <c r="F27" i="2"/>
  <c r="F9" i="2"/>
  <c r="F30" i="2"/>
  <c r="F16" i="2"/>
  <c r="F10" i="2"/>
  <c r="F11" i="2"/>
  <c r="H20" i="6"/>
  <c r="H17" i="3"/>
  <c r="H15" i="3"/>
  <c r="H19" i="2"/>
  <c r="H17" i="2"/>
  <c r="G46" i="8" l="1"/>
  <c r="H47" i="8" s="1"/>
  <c r="F27" i="8"/>
  <c r="F37" i="8" s="1"/>
  <c r="F46" i="8" s="1"/>
  <c r="F50" i="8" s="1"/>
  <c r="C37" i="8"/>
  <c r="C9" i="8"/>
  <c r="C46" i="8" s="1"/>
  <c r="D47" i="8" s="1"/>
  <c r="E27" i="8"/>
  <c r="E37" i="8" s="1"/>
  <c r="E46" i="8" s="1"/>
  <c r="F47" i="8" s="1"/>
  <c r="H20" i="8"/>
  <c r="H19" i="8" s="1"/>
  <c r="H9" i="8" s="1"/>
  <c r="H37" i="8" s="1"/>
  <c r="D20" i="8"/>
  <c r="D19" i="8" s="1"/>
  <c r="D9" i="8" s="1"/>
  <c r="D37" i="8" s="1"/>
  <c r="D46" i="8" s="1"/>
  <c r="D50" i="8" s="1"/>
  <c r="H20" i="3"/>
  <c r="H24" i="3"/>
  <c r="G25" i="6"/>
  <c r="G26" i="6"/>
  <c r="G30" i="6"/>
  <c r="F26" i="6"/>
  <c r="D26" i="6"/>
  <c r="F24" i="6"/>
  <c r="D24" i="6"/>
  <c r="H26" i="6"/>
  <c r="H25" i="6"/>
  <c r="H30" i="6"/>
  <c r="H28" i="6"/>
  <c r="H22" i="6"/>
  <c r="H18" i="3"/>
  <c r="H25" i="3"/>
  <c r="H23" i="3"/>
  <c r="G18" i="2"/>
  <c r="H46" i="8" l="1"/>
  <c r="H50" i="8" s="1"/>
  <c r="H49" i="8"/>
  <c r="F49" i="8"/>
  <c r="H12" i="2"/>
  <c r="H28" i="2"/>
  <c r="H27" i="2" s="1"/>
  <c r="F28" i="2"/>
  <c r="D45" i="2"/>
  <c r="D28" i="2"/>
  <c r="D10" i="2"/>
  <c r="D12" i="2"/>
  <c r="F12" i="2"/>
  <c r="H20" i="2"/>
  <c r="H18" i="2"/>
  <c r="H22" i="2"/>
  <c r="H23" i="2"/>
  <c r="H26" i="2"/>
  <c r="D9" i="3"/>
  <c r="D16" i="3"/>
  <c r="D17" i="3"/>
  <c r="F29" i="2"/>
  <c r="G15" i="6" l="1"/>
  <c r="G16" i="3"/>
  <c r="E16" i="3"/>
  <c r="E20" i="3"/>
  <c r="H25" i="2"/>
  <c r="H24" i="2"/>
  <c r="H14" i="2"/>
  <c r="H13" i="2"/>
  <c r="F26" i="2"/>
  <c r="F25" i="2"/>
  <c r="F24" i="2"/>
  <c r="G28" i="6" l="1"/>
  <c r="G20" i="6" l="1"/>
  <c r="H30" i="2"/>
  <c r="G18" i="6"/>
  <c r="H29" i="2"/>
  <c r="H21" i="2"/>
  <c r="F22" i="2"/>
  <c r="H15" i="2"/>
  <c r="G16" i="6"/>
  <c r="G22" i="6"/>
  <c r="C40" i="2"/>
  <c r="H16" i="2" l="1"/>
  <c r="H11" i="2"/>
  <c r="C27" i="2"/>
  <c r="H10" i="2" l="1"/>
  <c r="H9" i="2" l="1"/>
  <c r="G40" i="2" l="1"/>
  <c r="G20" i="4" l="1"/>
  <c r="G27" i="2" l="1"/>
  <c r="H8" i="2"/>
  <c r="H37" i="2" s="1"/>
  <c r="H46" i="2" s="1"/>
  <c r="E18" i="2"/>
  <c r="H16" i="6"/>
  <c r="H14" i="6" l="1"/>
  <c r="G48" i="7"/>
  <c r="E48" i="7"/>
  <c r="C48" i="7"/>
  <c r="G45" i="7"/>
  <c r="E45" i="7"/>
  <c r="C45" i="7"/>
  <c r="G41" i="7"/>
  <c r="E41" i="7"/>
  <c r="C41" i="7"/>
  <c r="H40" i="7"/>
  <c r="F40" i="7"/>
  <c r="G39" i="7"/>
  <c r="E39" i="7"/>
  <c r="C39" i="7" s="1"/>
  <c r="H31" i="7"/>
  <c r="G31" i="7"/>
  <c r="F31" i="7"/>
  <c r="E31" i="7"/>
  <c r="D31" i="7"/>
  <c r="C31" i="7"/>
  <c r="G30" i="7"/>
  <c r="E30" i="7"/>
  <c r="C30" i="7"/>
  <c r="G29" i="7"/>
  <c r="E29" i="7"/>
  <c r="C29" i="7"/>
  <c r="G28" i="7"/>
  <c r="E28" i="7"/>
  <c r="C28" i="7"/>
  <c r="H27" i="7"/>
  <c r="G26" i="7"/>
  <c r="F26" i="7"/>
  <c r="E26" i="7"/>
  <c r="C26" i="7"/>
  <c r="G25" i="7"/>
  <c r="F25" i="7"/>
  <c r="E25" i="7"/>
  <c r="C25" i="7"/>
  <c r="G24" i="7"/>
  <c r="E24" i="7"/>
  <c r="C24" i="7"/>
  <c r="H23" i="7"/>
  <c r="F23" i="7"/>
  <c r="G22" i="7"/>
  <c r="F22" i="7"/>
  <c r="E22" i="7"/>
  <c r="C22" i="7"/>
  <c r="G21" i="7"/>
  <c r="F21" i="7"/>
  <c r="E21" i="7"/>
  <c r="C21" i="7"/>
  <c r="G20" i="7"/>
  <c r="E20" i="7"/>
  <c r="C20" i="7"/>
  <c r="H19" i="7"/>
  <c r="G18" i="7"/>
  <c r="F18" i="7"/>
  <c r="E18" i="7"/>
  <c r="C18" i="7"/>
  <c r="G17" i="7"/>
  <c r="E17" i="7"/>
  <c r="C17" i="7"/>
  <c r="G16" i="7"/>
  <c r="E16" i="7"/>
  <c r="C16" i="7"/>
  <c r="G15" i="7"/>
  <c r="E15" i="7"/>
  <c r="C15" i="7"/>
  <c r="H14" i="7"/>
  <c r="G14" i="7"/>
  <c r="E14" i="7"/>
  <c r="C14" i="7"/>
  <c r="G13" i="7"/>
  <c r="E13" i="7"/>
  <c r="C13" i="7"/>
  <c r="G12" i="7"/>
  <c r="E12" i="7"/>
  <c r="C12" i="7"/>
  <c r="G45" i="6"/>
  <c r="G41" i="6"/>
  <c r="G29" i="6"/>
  <c r="H29" i="6" s="1"/>
  <c r="G24" i="6"/>
  <c r="G21" i="6"/>
  <c r="G19" i="6" s="1"/>
  <c r="G17" i="6"/>
  <c r="G14" i="6"/>
  <c r="G13" i="6"/>
  <c r="G12" i="6"/>
  <c r="E18" i="6"/>
  <c r="E16" i="6"/>
  <c r="E26" i="6"/>
  <c r="E25" i="6"/>
  <c r="E24" i="6"/>
  <c r="E45" i="6"/>
  <c r="E41" i="6"/>
  <c r="E30" i="6"/>
  <c r="F30" i="6" s="1"/>
  <c r="E29" i="6"/>
  <c r="F29" i="6" s="1"/>
  <c r="E22" i="6"/>
  <c r="E21" i="6"/>
  <c r="E20" i="6"/>
  <c r="E17" i="6"/>
  <c r="E28" i="6"/>
  <c r="E15" i="6"/>
  <c r="E14" i="6"/>
  <c r="E13" i="6"/>
  <c r="E12" i="6"/>
  <c r="C45" i="6"/>
  <c r="C41" i="6"/>
  <c r="G48" i="6"/>
  <c r="E48" i="6"/>
  <c r="C48" i="6"/>
  <c r="F11" i="4"/>
  <c r="E20" i="4"/>
  <c r="G40" i="4"/>
  <c r="E40" i="4"/>
  <c r="C40" i="4"/>
  <c r="C16" i="4"/>
  <c r="F17" i="3"/>
  <c r="G44" i="3"/>
  <c r="E44" i="3"/>
  <c r="C44" i="3"/>
  <c r="D23" i="3"/>
  <c r="C24" i="3"/>
  <c r="G24" i="3"/>
  <c r="E24" i="3"/>
  <c r="C20" i="3"/>
  <c r="C16" i="3"/>
  <c r="H23" i="4" l="1"/>
  <c r="H18" i="4"/>
  <c r="H11" i="4"/>
  <c r="H22" i="3"/>
  <c r="H17" i="4"/>
  <c r="H13" i="4"/>
  <c r="H22" i="4"/>
  <c r="F37" i="3"/>
  <c r="F11" i="3"/>
  <c r="F30" i="7"/>
  <c r="F22" i="4"/>
  <c r="F20" i="6"/>
  <c r="F17" i="7"/>
  <c r="F29" i="7"/>
  <c r="D20" i="7"/>
  <c r="C40" i="7"/>
  <c r="E40" i="7"/>
  <c r="E19" i="7"/>
  <c r="G19" i="7"/>
  <c r="C19" i="7"/>
  <c r="G40" i="7"/>
  <c r="G27" i="7"/>
  <c r="G27" i="6"/>
  <c r="G23" i="7"/>
  <c r="E27" i="6"/>
  <c r="E27" i="7"/>
  <c r="E23" i="7"/>
  <c r="C23" i="7"/>
  <c r="C27" i="7"/>
  <c r="F20" i="7"/>
  <c r="F19" i="7" s="1"/>
  <c r="H18" i="6" l="1"/>
  <c r="G10" i="2"/>
  <c r="G9" i="2" l="1"/>
  <c r="G8" i="2" s="1"/>
  <c r="G46" i="2" s="1"/>
  <c r="G11" i="7"/>
  <c r="G10" i="7" s="1"/>
  <c r="G9" i="7" s="1"/>
  <c r="G37" i="7" s="1"/>
  <c r="G46" i="7" s="1"/>
  <c r="H47" i="7" s="1"/>
  <c r="H50" i="7" s="1"/>
  <c r="G11" i="6"/>
  <c r="G10" i="6" s="1"/>
  <c r="G23" i="2"/>
  <c r="E40" i="2"/>
  <c r="E27" i="2"/>
  <c r="E23" i="2"/>
  <c r="C23" i="2" l="1"/>
  <c r="E40" i="6"/>
  <c r="G40" i="6"/>
  <c r="G39" i="6"/>
  <c r="E39" i="6" s="1"/>
  <c r="C39" i="6" s="1"/>
  <c r="H31" i="6"/>
  <c r="G31" i="6"/>
  <c r="F31" i="6"/>
  <c r="E31" i="6"/>
  <c r="D31" i="6"/>
  <c r="C31" i="6"/>
  <c r="C30" i="6"/>
  <c r="C29" i="6"/>
  <c r="C28" i="6"/>
  <c r="C26" i="6"/>
  <c r="C25" i="6"/>
  <c r="E23" i="6"/>
  <c r="C24" i="6"/>
  <c r="G23" i="6"/>
  <c r="G9" i="6" s="1"/>
  <c r="G37" i="6" s="1"/>
  <c r="C22" i="6"/>
  <c r="C21" i="6"/>
  <c r="E19" i="6"/>
  <c r="C20" i="6"/>
  <c r="D20" i="6" s="1"/>
  <c r="C18" i="6"/>
  <c r="C17" i="6"/>
  <c r="C16" i="6"/>
  <c r="C14" i="6"/>
  <c r="C13" i="6"/>
  <c r="C12" i="6"/>
  <c r="G46" i="6" l="1"/>
  <c r="H47" i="6" s="1"/>
  <c r="G37" i="2"/>
  <c r="H47" i="2"/>
  <c r="C23" i="6"/>
  <c r="C27" i="6"/>
  <c r="C40" i="6"/>
  <c r="C19" i="6"/>
  <c r="D26" i="5"/>
  <c r="D45" i="5"/>
  <c r="C45" i="5"/>
  <c r="D41" i="5"/>
  <c r="D40" i="5" s="1"/>
  <c r="C41" i="5"/>
  <c r="C39" i="5"/>
  <c r="D31" i="5"/>
  <c r="C31" i="5"/>
  <c r="D30" i="5"/>
  <c r="C30" i="5"/>
  <c r="D29" i="5"/>
  <c r="C29" i="5"/>
  <c r="D28" i="5"/>
  <c r="D27" i="5" s="1"/>
  <c r="C28" i="5"/>
  <c r="C26" i="5"/>
  <c r="D25" i="5"/>
  <c r="C25" i="5"/>
  <c r="D24" i="5"/>
  <c r="C24" i="5"/>
  <c r="D22" i="5"/>
  <c r="C22" i="5"/>
  <c r="D21" i="5"/>
  <c r="C21" i="5"/>
  <c r="D20" i="5"/>
  <c r="D19" i="5" s="1"/>
  <c r="C20" i="5"/>
  <c r="D18" i="5"/>
  <c r="C18" i="5"/>
  <c r="D17" i="5"/>
  <c r="C17" i="5"/>
  <c r="D16" i="5"/>
  <c r="C16" i="5"/>
  <c r="D15" i="5"/>
  <c r="C14" i="5"/>
  <c r="C13" i="5"/>
  <c r="C12" i="5"/>
  <c r="C40" i="5" l="1"/>
  <c r="C19" i="5"/>
  <c r="C27" i="5"/>
  <c r="C23" i="5"/>
  <c r="D23" i="5"/>
  <c r="H21" i="4" l="1"/>
  <c r="H19" i="4"/>
  <c r="H15" i="4"/>
  <c r="H14" i="4"/>
  <c r="G16" i="4"/>
  <c r="G12" i="4"/>
  <c r="G9" i="4" s="1"/>
  <c r="F23" i="4"/>
  <c r="F21" i="4"/>
  <c r="F19" i="4"/>
  <c r="F18" i="4"/>
  <c r="F17" i="4"/>
  <c r="F15" i="4"/>
  <c r="F14" i="4"/>
  <c r="F13" i="4"/>
  <c r="D11" i="4"/>
  <c r="E16" i="4"/>
  <c r="D23" i="4"/>
  <c r="D22" i="4"/>
  <c r="D21" i="4"/>
  <c r="D19" i="4"/>
  <c r="D18" i="4"/>
  <c r="D17" i="4"/>
  <c r="D15" i="4"/>
  <c r="D14" i="4"/>
  <c r="D13" i="4"/>
  <c r="D10" i="4"/>
  <c r="C20" i="4"/>
  <c r="H40" i="3"/>
  <c r="H39" i="3"/>
  <c r="H38" i="3"/>
  <c r="H27" i="3"/>
  <c r="H26" i="3"/>
  <c r="H21" i="3"/>
  <c r="H19" i="3"/>
  <c r="H14" i="3"/>
  <c r="H13" i="3"/>
  <c r="H12" i="3"/>
  <c r="H11" i="3"/>
  <c r="H12" i="4" l="1"/>
  <c r="H21" i="6"/>
  <c r="H19" i="6" s="1"/>
  <c r="H24" i="6"/>
  <c r="H27" i="6"/>
  <c r="H36" i="3"/>
  <c r="H16" i="3"/>
  <c r="H9" i="3" s="1"/>
  <c r="H17" i="6"/>
  <c r="H15" i="6"/>
  <c r="G30" i="4"/>
  <c r="G38" i="4" s="1"/>
  <c r="H39" i="4" s="1"/>
  <c r="H16" i="4"/>
  <c r="H10" i="3"/>
  <c r="H15" i="7"/>
  <c r="F16" i="4"/>
  <c r="H20" i="4"/>
  <c r="F20" i="4"/>
  <c r="D20" i="4"/>
  <c r="D16" i="4"/>
  <c r="G36" i="3"/>
  <c r="G20" i="3"/>
  <c r="F41" i="3"/>
  <c r="F40" i="3"/>
  <c r="F39" i="3"/>
  <c r="F38" i="3"/>
  <c r="F27" i="3"/>
  <c r="F26" i="3"/>
  <c r="F25" i="3"/>
  <c r="F23" i="3"/>
  <c r="F22" i="3"/>
  <c r="F21" i="3"/>
  <c r="F19" i="3"/>
  <c r="F18" i="3"/>
  <c r="F15" i="3"/>
  <c r="F14" i="3"/>
  <c r="F13" i="3"/>
  <c r="F12" i="3"/>
  <c r="H23" i="6" l="1"/>
  <c r="H9" i="4"/>
  <c r="F16" i="3"/>
  <c r="H30" i="4"/>
  <c r="H41" i="4" s="1"/>
  <c r="F25" i="6"/>
  <c r="F36" i="3"/>
  <c r="F10" i="3"/>
  <c r="F24" i="3"/>
  <c r="F20" i="3"/>
  <c r="G10" i="3"/>
  <c r="G9" i="3" s="1"/>
  <c r="E10" i="3"/>
  <c r="C10" i="3"/>
  <c r="D41" i="3"/>
  <c r="D40" i="3"/>
  <c r="D39" i="3"/>
  <c r="D38" i="3"/>
  <c r="D37" i="3"/>
  <c r="D27" i="3"/>
  <c r="D26" i="3"/>
  <c r="D25" i="3"/>
  <c r="D22" i="3"/>
  <c r="D21" i="3"/>
  <c r="D19" i="3"/>
  <c r="D18" i="3"/>
  <c r="D15" i="3"/>
  <c r="D11" i="3"/>
  <c r="H34" i="3" l="1"/>
  <c r="H42" i="3" s="1"/>
  <c r="F9" i="3"/>
  <c r="F34" i="3"/>
  <c r="G34" i="3"/>
  <c r="G42" i="3" s="1"/>
  <c r="H38" i="4"/>
  <c r="H42" i="4" s="1"/>
  <c r="E9" i="3"/>
  <c r="E34" i="3" s="1"/>
  <c r="D36" i="3"/>
  <c r="D24" i="3"/>
  <c r="D20" i="3"/>
  <c r="D14" i="3"/>
  <c r="E36" i="3"/>
  <c r="C36" i="3"/>
  <c r="C9" i="3"/>
  <c r="C34" i="3" s="1"/>
  <c r="H41" i="2"/>
  <c r="H45" i="2"/>
  <c r="H44" i="2"/>
  <c r="H43" i="2"/>
  <c r="H42" i="2"/>
  <c r="F45" i="2"/>
  <c r="F44" i="2"/>
  <c r="F43" i="2"/>
  <c r="F42" i="2"/>
  <c r="F41" i="2"/>
  <c r="F20" i="2"/>
  <c r="F21" i="2"/>
  <c r="F19" i="2"/>
  <c r="F17" i="2"/>
  <c r="F15" i="2"/>
  <c r="F14" i="2"/>
  <c r="F13" i="2"/>
  <c r="E10" i="2"/>
  <c r="E9" i="2" s="1"/>
  <c r="D41" i="2"/>
  <c r="D30" i="2"/>
  <c r="D29" i="2"/>
  <c r="D26" i="2"/>
  <c r="D25" i="2"/>
  <c r="D24" i="2"/>
  <c r="D22" i="2"/>
  <c r="D20" i="2"/>
  <c r="D19" i="2"/>
  <c r="D17" i="2"/>
  <c r="D16" i="2"/>
  <c r="D15" i="2"/>
  <c r="D13" i="2"/>
  <c r="D11" i="2"/>
  <c r="D31" i="2"/>
  <c r="C31" i="2"/>
  <c r="C18" i="2"/>
  <c r="C10" i="2"/>
  <c r="E8" i="2" l="1"/>
  <c r="H45" i="3"/>
  <c r="D25" i="6"/>
  <c r="D22" i="7"/>
  <c r="D21" i="6"/>
  <c r="F40" i="2"/>
  <c r="H40" i="2"/>
  <c r="H43" i="3"/>
  <c r="H46" i="3" s="1"/>
  <c r="F22" i="6"/>
  <c r="F21" i="6"/>
  <c r="D21" i="7"/>
  <c r="F18" i="6"/>
  <c r="D22" i="6"/>
  <c r="D13" i="6"/>
  <c r="D13" i="7"/>
  <c r="D12" i="7"/>
  <c r="F45" i="6"/>
  <c r="F41" i="6"/>
  <c r="F23" i="2"/>
  <c r="F17" i="6"/>
  <c r="F16" i="6"/>
  <c r="F15" i="6"/>
  <c r="F14" i="6"/>
  <c r="F13" i="6"/>
  <c r="F13" i="7"/>
  <c r="F12" i="6"/>
  <c r="F12" i="7"/>
  <c r="H45" i="6"/>
  <c r="H41" i="6"/>
  <c r="H13" i="6"/>
  <c r="H13" i="7"/>
  <c r="H12" i="6"/>
  <c r="H12" i="7"/>
  <c r="D10" i="3"/>
  <c r="D17" i="7"/>
  <c r="D17" i="6"/>
  <c r="F28" i="7"/>
  <c r="F27" i="7" s="1"/>
  <c r="F27" i="6"/>
  <c r="E11" i="7"/>
  <c r="E10" i="7" s="1"/>
  <c r="E9" i="7" s="1"/>
  <c r="E37" i="7" s="1"/>
  <c r="E46" i="7" s="1"/>
  <c r="F47" i="7" s="1"/>
  <c r="F50" i="7" s="1"/>
  <c r="E11" i="6"/>
  <c r="F14" i="7"/>
  <c r="D45" i="6"/>
  <c r="D45" i="7"/>
  <c r="D41" i="6"/>
  <c r="D41" i="7"/>
  <c r="D30" i="6"/>
  <c r="D30" i="7"/>
  <c r="D29" i="7"/>
  <c r="D29" i="6"/>
  <c r="D27" i="2"/>
  <c r="D28" i="6"/>
  <c r="D28" i="7"/>
  <c r="D26" i="7"/>
  <c r="D25" i="7"/>
  <c r="D24" i="7"/>
  <c r="D18" i="6"/>
  <c r="D18" i="7"/>
  <c r="D16" i="7"/>
  <c r="D16" i="6"/>
  <c r="D14" i="6"/>
  <c r="D14" i="7"/>
  <c r="C11" i="7"/>
  <c r="C10" i="7" s="1"/>
  <c r="C9" i="7" s="1"/>
  <c r="C11" i="6"/>
  <c r="E42" i="3"/>
  <c r="F43" i="3" s="1"/>
  <c r="F46" i="3" s="1"/>
  <c r="C42" i="3"/>
  <c r="D43" i="3" s="1"/>
  <c r="D46" i="3" s="1"/>
  <c r="D12" i="6"/>
  <c r="D13" i="5"/>
  <c r="C11" i="5"/>
  <c r="D14" i="5"/>
  <c r="D12" i="5"/>
  <c r="D40" i="7" l="1"/>
  <c r="F23" i="6"/>
  <c r="D19" i="7"/>
  <c r="D27" i="6"/>
  <c r="D19" i="6"/>
  <c r="H50" i="2"/>
  <c r="D23" i="6"/>
  <c r="E37" i="2"/>
  <c r="E46" i="2" s="1"/>
  <c r="F47" i="2"/>
  <c r="F19" i="6"/>
  <c r="H40" i="6"/>
  <c r="F40" i="6"/>
  <c r="E10" i="6"/>
  <c r="E9" i="6" s="1"/>
  <c r="F11" i="6"/>
  <c r="H11" i="6"/>
  <c r="D40" i="6"/>
  <c r="D23" i="7"/>
  <c r="H11" i="7"/>
  <c r="H10" i="7" s="1"/>
  <c r="H9" i="7" s="1"/>
  <c r="H37" i="7" s="1"/>
  <c r="F11" i="7"/>
  <c r="F10" i="7" s="1"/>
  <c r="F9" i="7" s="1"/>
  <c r="F37" i="7" s="1"/>
  <c r="D27" i="7"/>
  <c r="D11" i="7"/>
  <c r="C46" i="7"/>
  <c r="D47" i="7" s="1"/>
  <c r="D50" i="7" s="1"/>
  <c r="C37" i="7"/>
  <c r="D11" i="6"/>
  <c r="D11" i="5"/>
  <c r="D10" i="5" s="1"/>
  <c r="D9" i="5" s="1"/>
  <c r="D37" i="5" s="1"/>
  <c r="H10" i="6" l="1"/>
  <c r="H9" i="6" s="1"/>
  <c r="H37" i="6" s="1"/>
  <c r="H49" i="6" s="1"/>
  <c r="E37" i="6"/>
  <c r="F9" i="6"/>
  <c r="H49" i="7"/>
  <c r="H46" i="7"/>
  <c r="F46" i="7"/>
  <c r="F49" i="7"/>
  <c r="D49" i="5"/>
  <c r="D46" i="5"/>
  <c r="D40" i="2"/>
  <c r="E46" i="6" l="1"/>
  <c r="F47" i="6" s="1"/>
  <c r="F37" i="6"/>
  <c r="H46" i="6"/>
  <c r="F49" i="6" l="1"/>
  <c r="F50" i="6"/>
  <c r="H50" i="6"/>
  <c r="D12" i="4"/>
  <c r="D9" i="4" s="1"/>
  <c r="D30" i="4" s="1"/>
  <c r="E12" i="4"/>
  <c r="E9" i="4" s="1"/>
  <c r="F12" i="4"/>
  <c r="C32" i="4"/>
  <c r="C12" i="4"/>
  <c r="C9" i="4" s="1"/>
  <c r="C30" i="4" s="1"/>
  <c r="F18" i="2"/>
  <c r="F8" i="2" s="1"/>
  <c r="F37" i="2" l="1"/>
  <c r="F46" i="2" s="1"/>
  <c r="F50" i="2" s="1"/>
  <c r="C38" i="4"/>
  <c r="D39" i="4" s="1"/>
  <c r="E30" i="4"/>
  <c r="E38" i="4" s="1"/>
  <c r="F39" i="4" s="1"/>
  <c r="F9" i="4"/>
  <c r="F30" i="4" s="1"/>
  <c r="D34" i="3"/>
  <c r="F49" i="2" l="1"/>
  <c r="F38" i="4"/>
  <c r="F42" i="4" s="1"/>
  <c r="F41" i="4"/>
  <c r="D38" i="4"/>
  <c r="D42" i="4" s="1"/>
  <c r="D41" i="4"/>
  <c r="F45" i="3"/>
  <c r="F42" i="3"/>
  <c r="D45" i="3"/>
  <c r="D42" i="3"/>
  <c r="H49" i="2" l="1"/>
  <c r="D18" i="2"/>
  <c r="D23" i="2"/>
  <c r="D14" i="2"/>
  <c r="C15" i="5"/>
  <c r="C10" i="5" s="1"/>
  <c r="C9" i="5" s="1"/>
  <c r="C15" i="6"/>
  <c r="C10" i="6" s="1"/>
  <c r="C9" i="6" s="1"/>
  <c r="C9" i="2"/>
  <c r="C8" i="2" s="1"/>
  <c r="C37" i="2" s="1"/>
  <c r="D9" i="2" l="1"/>
  <c r="D8" i="2" s="1"/>
  <c r="D15" i="7"/>
  <c r="D10" i="7" s="1"/>
  <c r="D9" i="7" s="1"/>
  <c r="D37" i="7" s="1"/>
  <c r="D15" i="6"/>
  <c r="D10" i="6" s="1"/>
  <c r="D9" i="6" s="1"/>
  <c r="D37" i="6" s="1"/>
  <c r="D46" i="6" s="1"/>
  <c r="C46" i="2"/>
  <c r="D47" i="2" s="1"/>
  <c r="C46" i="5"/>
  <c r="D47" i="5" s="1"/>
  <c r="D50" i="5" s="1"/>
  <c r="C37" i="5"/>
  <c r="C46" i="6"/>
  <c r="D47" i="6" s="1"/>
  <c r="C37" i="6"/>
  <c r="D37" i="2" l="1"/>
  <c r="D46" i="2" s="1"/>
  <c r="D50" i="6"/>
  <c r="D46" i="7"/>
  <c r="D49" i="7"/>
  <c r="D49" i="2" l="1"/>
  <c r="D50" i="2"/>
  <c r="D21" i="2" s="1"/>
</calcChain>
</file>

<file path=xl/sharedStrings.xml><?xml version="1.0" encoding="utf-8"?>
<sst xmlns="http://schemas.openxmlformats.org/spreadsheetml/2006/main" count="731" uniqueCount="132">
  <si>
    <t>Без ПДВ</t>
  </si>
  <si>
    <t>№ з/п</t>
  </si>
  <si>
    <t>Найменування показників</t>
  </si>
  <si>
    <t>Для потреб населення</t>
  </si>
  <si>
    <t>Для потреб бюджетних установ</t>
  </si>
  <si>
    <t>1.1</t>
  </si>
  <si>
    <t>1.2</t>
  </si>
  <si>
    <t>1.3</t>
  </si>
  <si>
    <t>1.1.1</t>
  </si>
  <si>
    <t>1.1.2</t>
  </si>
  <si>
    <t>1.1.3</t>
  </si>
  <si>
    <t>1.1.4</t>
  </si>
  <si>
    <t>витрати на електричну енергію для технологічних потреб</t>
  </si>
  <si>
    <t>витрати на воду для технологічних потреб та водовідведення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</si>
  <si>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</si>
  <si>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</si>
  <si>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</si>
  <si>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</si>
  <si>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</si>
  <si>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</si>
  <si>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інші прямі витрати</t>
  </si>
  <si>
    <t>1.4</t>
  </si>
  <si>
    <t>1.4.1</t>
  </si>
  <si>
    <t xml:space="preserve">витрати на оплату праці </t>
  </si>
  <si>
    <t>1.4.2</t>
  </si>
  <si>
    <t>1.4.4</t>
  </si>
  <si>
    <t>інші витрати</t>
  </si>
  <si>
    <t>2.1</t>
  </si>
  <si>
    <t>2.2</t>
  </si>
  <si>
    <t>2.4</t>
  </si>
  <si>
    <t>Інші операційні витрати</t>
  </si>
  <si>
    <t xml:space="preserve">Фінансові витрати </t>
  </si>
  <si>
    <t>Коригування витрат</t>
  </si>
  <si>
    <t>податок на прибуток</t>
  </si>
  <si>
    <t>на розвиток виробництва (виробничі інвестиції)</t>
  </si>
  <si>
    <t>матеріали, запасні  частини та інші матеріальні ресурси</t>
  </si>
  <si>
    <t>8.1</t>
  </si>
  <si>
    <t>8.2</t>
  </si>
  <si>
    <t>8.3</t>
  </si>
  <si>
    <t>9.1</t>
  </si>
  <si>
    <t>9.2</t>
  </si>
  <si>
    <t>9.3</t>
  </si>
  <si>
    <t xml:space="preserve">Без ПДВ </t>
  </si>
  <si>
    <t>відрахування  на соціальні заходи</t>
  </si>
  <si>
    <t xml:space="preserve">амортизаційні відрахування </t>
  </si>
  <si>
    <t>витрати на оплату праці</t>
  </si>
  <si>
    <t>прямі матеріальні витрати</t>
  </si>
  <si>
    <t>прямі витрати на оплату праці</t>
  </si>
  <si>
    <t>Фінансові витрати</t>
  </si>
  <si>
    <t>Розрахунковий прибуток, усього, у тому числі:</t>
  </si>
  <si>
    <t xml:space="preserve">Додаток 1    
</t>
  </si>
  <si>
    <t xml:space="preserve">Додаток 2    
</t>
  </si>
  <si>
    <t xml:space="preserve">Додаток 3    
</t>
  </si>
  <si>
    <t xml:space="preserve">Додаток 4    
</t>
  </si>
  <si>
    <t>Виробнича собівартість,  у т.ч:</t>
  </si>
  <si>
    <t>Прямі матеріальні витрати,  у т.ч:</t>
  </si>
  <si>
    <t>витрати на придбання природного газу</t>
  </si>
  <si>
    <t>витрати на транспортування природного газу</t>
  </si>
  <si>
    <t>витрати на розподіл природного газу</t>
  </si>
  <si>
    <t>1.1.1.1</t>
  </si>
  <si>
    <t>1.1.1.2</t>
  </si>
  <si>
    <t>1.1.1.3</t>
  </si>
  <si>
    <t>Адміністративні витрати,у т.ч:</t>
  </si>
  <si>
    <t>Витрати на збут,у т.ч:</t>
  </si>
  <si>
    <t>3.</t>
  </si>
  <si>
    <t>3.1</t>
  </si>
  <si>
    <t>3.2</t>
  </si>
  <si>
    <t>3.3</t>
  </si>
  <si>
    <t>4.</t>
  </si>
  <si>
    <t>5.</t>
  </si>
  <si>
    <t>6.</t>
  </si>
  <si>
    <t>Повна собівартість</t>
  </si>
  <si>
    <t>7.</t>
  </si>
  <si>
    <t>Витрати на вішкодування втрат</t>
  </si>
  <si>
    <t>8.</t>
  </si>
  <si>
    <t>Розрахунковий прибуток, у т.ч:</t>
  </si>
  <si>
    <t>9.</t>
  </si>
  <si>
    <t>дивіденди</t>
  </si>
  <si>
    <t>резервний фонд (капітал)</t>
  </si>
  <si>
    <t>інше використання прибутку (обігові кошти)</t>
  </si>
  <si>
    <t>Вартість виробництва теплової енергії за відповідними тарифами</t>
  </si>
  <si>
    <t>9.4</t>
  </si>
  <si>
    <t>9.5</t>
  </si>
  <si>
    <t>10.</t>
  </si>
  <si>
    <t>11.</t>
  </si>
  <si>
    <t>Тариф на виробництво теплової енергії,грн/Гкал</t>
  </si>
  <si>
    <t>12.</t>
  </si>
  <si>
    <t>13.</t>
  </si>
  <si>
    <t>Рівень рентабельності,%</t>
  </si>
  <si>
    <t>Тариф на виробництво теплової енергії,грн/Гкал з ПДВ</t>
  </si>
  <si>
    <t>тис.грн. на рік</t>
  </si>
  <si>
    <t>грн за 1 Гкал</t>
  </si>
  <si>
    <t>Для потреб інших споживачів                                (крім населення)</t>
  </si>
  <si>
    <t>14.</t>
  </si>
  <si>
    <t>на період з 01.10.2024р. по 30.09.2025р.</t>
  </si>
  <si>
    <t xml:space="preserve">Прямі витрати на оплату праці </t>
  </si>
  <si>
    <t>Інші прямі витрати,у т.ч:</t>
  </si>
  <si>
    <t>транспортування теплової енергії тепловими мережами інших підприємств</t>
  </si>
  <si>
    <t>Обсяг реалізації теплової енергії власним споживачам,Гкал</t>
  </si>
  <si>
    <t>2.</t>
  </si>
  <si>
    <t>Інші прямі витрати, у т.ч:</t>
  </si>
  <si>
    <t>Загальновиробничі витрати, у т.ч:</t>
  </si>
  <si>
    <t>Адміністративні витрати, у т.ч:</t>
  </si>
  <si>
    <t>8.4</t>
  </si>
  <si>
    <t>8.5</t>
  </si>
  <si>
    <t>Тариф на постачання теплової енергії,грн/Гкал</t>
  </si>
  <si>
    <t>Вартість постачання теплової енергії за відповідними тарифами</t>
  </si>
  <si>
    <t>Тариф на постачання теплової енергії,грн/Гкал з ПДВ</t>
  </si>
  <si>
    <t>Структура тарифу на послугу з постачання теплової енергії  Шепетівського підприємства теплових мереж</t>
  </si>
  <si>
    <t>Додаток 5</t>
  </si>
  <si>
    <t>витрати на паливо для виробництва теплової енергії  усього, у т.ч:</t>
  </si>
  <si>
    <t>x</t>
  </si>
  <si>
    <t>Витрати на відшкодування втрат</t>
  </si>
  <si>
    <t>Вартість  теплової енергії за відповідними тарифами</t>
  </si>
  <si>
    <t>Тариф на  теплову енергію,грн/Гкал</t>
  </si>
  <si>
    <t>Тариф на  теплову енергію,грн/Гкал з ПДВ</t>
  </si>
  <si>
    <t>Вартість транспортування теплової енергії за відповідними тарифами</t>
  </si>
  <si>
    <t>Тариф на транспортування теплової енергії,грн/Гкал</t>
  </si>
  <si>
    <t>Тариф на транспортування теплової енергії,грн/Гкал з ПДВ</t>
  </si>
  <si>
    <t>Вартість послуги з постачання  теплової енергії за відповідними тарифами</t>
  </si>
  <si>
    <t>Тариф на послугу з постачання  теплової енергії,грн/Гкал</t>
  </si>
  <si>
    <t>Тариф на послугу з постачання теплової енергії,грн/Гкал з ПДВ</t>
  </si>
  <si>
    <t>на період з 01.10.2025р. по 30.09.2026р.</t>
  </si>
  <si>
    <t>Структура тарифу на послугу з постачання теплової енергії Шепетівського підприємства теплових мереж</t>
  </si>
  <si>
    <t xml:space="preserve">Додаток 5    
</t>
  </si>
  <si>
    <t xml:space="preserve">Додаток 5  
</t>
  </si>
  <si>
    <t>Структура планового тарифу на виробництво теплової енергії Шепетівського підприємства теплових мереж</t>
  </si>
  <si>
    <t>Структура планового тарифу на  транспортування теплової енергії Шепетівського підприємства теплових мереж</t>
  </si>
  <si>
    <t>Структура планового тарифу на постачання теплової енергії Шепетівського підприємства теплових мереж</t>
  </si>
  <si>
    <t>Структура планового тарифу на послугу з постачання теплової енергії Шепетівського підприємства теплових мереж</t>
  </si>
  <si>
    <t>на період з 01.10.2026 р. по 30.09.2027 р.</t>
  </si>
  <si>
    <t>Структура планового тарифу на теплову енергію Шепетівського підприємства теплових мереж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</si>
</sst>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#,##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7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20" fillId="0" borderId="0"/>
    <xf numFmtId="0" fontId="6" fillId="0" borderId="0"/>
    <xf numFmtId="0" fontId="21" fillId="0" borderId="0"/>
  </cellStyleXfs>
  <cellXfs count="130">
    <xf numFmtId="0" fontId="0" fillId="0" borderId="0" xfId="0"/>
    <xf numFmtId="49" fontId="5" fillId="0" borderId="0" xfId="1" applyNumberFormat="1" applyFont="1"/>
    <xf numFmtId="0" fontId="5" fillId="0" borderId="0" xfId="1" applyFont="1"/>
    <xf numFmtId="0" fontId="8" fillId="0" borderId="0" xfId="1" applyFont="1"/>
    <xf numFmtId="0" fontId="9" fillId="0" borderId="0" xfId="2" applyFont="1" applyAlignment="1" applyProtection="1">
      <alignment horizontal="right" vertical="center"/>
      <protection locked="0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 wrapText="1"/>
    </xf>
    <xf numFmtId="4" fontId="11" fillId="0" borderId="1" xfId="1" applyNumberFormat="1" applyFont="1" applyBorder="1" applyAlignment="1">
      <alignment horizontal="center" vertical="center" wrapText="1"/>
    </xf>
    <xf numFmtId="4" fontId="9" fillId="0" borderId="1" xfId="1" applyNumberFormat="1" applyFont="1" applyBorder="1" applyAlignment="1">
      <alignment horizontal="center" vertical="center" wrapText="1"/>
    </xf>
    <xf numFmtId="0" fontId="12" fillId="0" borderId="0" xfId="3" applyFont="1" applyProtection="1">
      <protection locked="0"/>
    </xf>
    <xf numFmtId="4" fontId="10" fillId="0" borderId="1" xfId="1" applyNumberFormat="1" applyFont="1" applyBorder="1" applyAlignment="1">
      <alignment horizontal="center" vertical="center" wrapText="1"/>
    </xf>
    <xf numFmtId="0" fontId="13" fillId="0" borderId="0" xfId="1" applyFont="1"/>
    <xf numFmtId="49" fontId="9" fillId="0" borderId="0" xfId="1" applyNumberFormat="1" applyFont="1" applyAlignment="1">
      <alignment horizontal="right" vertical="center" wrapText="1"/>
    </xf>
    <xf numFmtId="0" fontId="9" fillId="0" borderId="0" xfId="1" applyFont="1" applyAlignment="1">
      <alignment horizontal="left" vertical="center" wrapText="1"/>
    </xf>
    <xf numFmtId="0" fontId="14" fillId="0" borderId="0" xfId="1" applyFont="1" applyAlignment="1" applyProtection="1">
      <alignment horizontal="center" vertical="center" wrapText="1"/>
      <protection locked="0"/>
    </xf>
    <xf numFmtId="0" fontId="16" fillId="0" borderId="0" xfId="1" applyFont="1"/>
    <xf numFmtId="0" fontId="15" fillId="0" borderId="0" xfId="4" applyFont="1" applyAlignment="1">
      <alignment horizontal="right"/>
    </xf>
    <xf numFmtId="0" fontId="9" fillId="0" borderId="0" xfId="1" applyFont="1" applyAlignment="1">
      <alignment horizontal="left" vertical="top" wrapText="1"/>
    </xf>
    <xf numFmtId="0" fontId="5" fillId="0" borderId="0" xfId="1" applyFont="1" applyAlignment="1" applyProtection="1">
      <alignment vertical="center"/>
      <protection locked="0"/>
    </xf>
    <xf numFmtId="0" fontId="7" fillId="0" borderId="0" xfId="1" applyFont="1"/>
    <xf numFmtId="164" fontId="5" fillId="0" borderId="0" xfId="1" applyNumberFormat="1" applyFont="1"/>
    <xf numFmtId="4" fontId="5" fillId="0" borderId="0" xfId="1" applyNumberFormat="1" applyFont="1"/>
    <xf numFmtId="2" fontId="5" fillId="0" borderId="0" xfId="1" applyNumberFormat="1" applyFont="1"/>
    <xf numFmtId="0" fontId="5" fillId="2" borderId="0" xfId="1" applyFont="1" applyFill="1"/>
    <xf numFmtId="49" fontId="5" fillId="0" borderId="0" xfId="3" applyNumberFormat="1" applyFont="1"/>
    <xf numFmtId="0" fontId="5" fillId="0" borderId="0" xfId="3" applyFont="1"/>
    <xf numFmtId="0" fontId="17" fillId="0" borderId="0" xfId="3" applyFont="1" applyProtection="1">
      <protection locked="0"/>
    </xf>
    <xf numFmtId="0" fontId="17" fillId="0" borderId="0" xfId="3" applyFont="1"/>
    <xf numFmtId="0" fontId="5" fillId="0" borderId="0" xfId="3" applyFont="1" applyProtection="1">
      <protection locked="0"/>
    </xf>
    <xf numFmtId="49" fontId="9" fillId="0" borderId="1" xfId="3" applyNumberFormat="1" applyFont="1" applyBorder="1" applyAlignment="1">
      <alignment horizontal="center" vertical="center" wrapText="1"/>
    </xf>
    <xf numFmtId="49" fontId="9" fillId="0" borderId="1" xfId="5" applyNumberFormat="1" applyFont="1" applyBorder="1" applyAlignment="1">
      <alignment horizontal="center" vertical="center" wrapText="1"/>
    </xf>
    <xf numFmtId="49" fontId="5" fillId="0" borderId="0" xfId="3" applyNumberFormat="1" applyFont="1" applyProtection="1">
      <protection locked="0"/>
    </xf>
    <xf numFmtId="49" fontId="5" fillId="0" borderId="0" xfId="6" applyNumberFormat="1" applyFont="1"/>
    <xf numFmtId="0" fontId="5" fillId="0" borderId="0" xfId="6" applyFont="1"/>
    <xf numFmtId="0" fontId="17" fillId="0" borderId="0" xfId="6" applyFont="1"/>
    <xf numFmtId="0" fontId="9" fillId="0" borderId="1" xfId="6" applyFont="1" applyBorder="1" applyAlignment="1">
      <alignment horizontal="center" vertical="center" wrapText="1"/>
    </xf>
    <xf numFmtId="49" fontId="11" fillId="0" borderId="1" xfId="5" applyNumberFormat="1" applyFont="1" applyBorder="1" applyAlignment="1">
      <alignment horizontal="center" vertical="center" wrapText="1"/>
    </xf>
    <xf numFmtId="4" fontId="18" fillId="0" borderId="1" xfId="6" applyNumberFormat="1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4" fontId="10" fillId="0" borderId="1" xfId="6" applyNumberFormat="1" applyFont="1" applyBorder="1" applyAlignment="1">
      <alignment horizontal="center" vertical="center" wrapText="1"/>
    </xf>
    <xf numFmtId="4" fontId="9" fillId="0" borderId="1" xfId="6" applyNumberFormat="1" applyFont="1" applyBorder="1" applyAlignment="1">
      <alignment horizontal="center" vertical="center" wrapText="1"/>
    </xf>
    <xf numFmtId="0" fontId="19" fillId="0" borderId="0" xfId="6" applyFont="1"/>
    <xf numFmtId="49" fontId="9" fillId="0" borderId="0" xfId="6" applyNumberFormat="1" applyFont="1" applyAlignment="1">
      <alignment horizontal="center" vertical="center" wrapText="1"/>
    </xf>
    <xf numFmtId="0" fontId="9" fillId="0" borderId="0" xfId="6" applyFont="1" applyAlignment="1">
      <alignment vertical="center" wrapText="1"/>
    </xf>
    <xf numFmtId="4" fontId="9" fillId="0" borderId="0" xfId="6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left" vertical="top" wrapText="1"/>
    </xf>
    <xf numFmtId="0" fontId="11" fillId="0" borderId="1" xfId="5" applyFont="1" applyBorder="1" applyAlignment="1">
      <alignment vertical="center" wrapText="1"/>
    </xf>
    <xf numFmtId="0" fontId="9" fillId="0" borderId="1" xfId="6" applyFont="1" applyBorder="1" applyAlignment="1">
      <alignment vertical="center" wrapText="1"/>
    </xf>
    <xf numFmtId="0" fontId="15" fillId="0" borderId="0" xfId="4" applyFont="1" applyAlignment="1">
      <alignment wrapText="1"/>
    </xf>
    <xf numFmtId="0" fontId="9" fillId="0" borderId="1" xfId="1" applyFont="1" applyBorder="1" applyAlignment="1">
      <alignment horizontal="left" vertical="center" wrapText="1" indent="1"/>
    </xf>
    <xf numFmtId="0" fontId="9" fillId="0" borderId="1" xfId="5" applyFont="1" applyBorder="1" applyAlignment="1">
      <alignment horizontal="left" vertical="center" wrapText="1" indent="1"/>
    </xf>
    <xf numFmtId="0" fontId="9" fillId="0" borderId="1" xfId="6" applyFont="1" applyBorder="1" applyAlignment="1">
      <alignment horizontal="left" vertical="center" wrapText="1" indent="1"/>
    </xf>
    <xf numFmtId="0" fontId="15" fillId="0" borderId="0" xfId="4" applyFont="1" applyAlignment="1">
      <alignment horizontal="left" wrapText="1"/>
    </xf>
    <xf numFmtId="0" fontId="9" fillId="0" borderId="0" xfId="1" applyFont="1" applyAlignment="1">
      <alignment horizontal="left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9" fillId="0" borderId="1" xfId="3" applyNumberFormat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0" xfId="1" applyFont="1" applyBorder="1" applyAlignment="1">
      <alignment vertical="top"/>
    </xf>
    <xf numFmtId="0" fontId="9" fillId="0" borderId="0" xfId="1" applyFont="1" applyBorder="1" applyAlignment="1">
      <alignment horizontal="center" vertical="top"/>
    </xf>
    <xf numFmtId="0" fontId="5" fillId="0" borderId="0" xfId="2" applyFont="1" applyAlignment="1">
      <alignment horizontal="center" vertical="center" wrapText="1"/>
    </xf>
    <xf numFmtId="4" fontId="18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left" vertical="center" wrapText="1" indent="1"/>
    </xf>
    <xf numFmtId="4" fontId="9" fillId="0" borderId="0" xfId="1" applyNumberFormat="1" applyFont="1" applyAlignment="1">
      <alignment horizontal="left" vertical="center" wrapText="1"/>
    </xf>
    <xf numFmtId="165" fontId="11" fillId="0" borderId="1" xfId="1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10" fillId="0" borderId="0" xfId="3" applyFont="1" applyAlignment="1">
      <alignment horizontal="right"/>
    </xf>
    <xf numFmtId="0" fontId="11" fillId="0" borderId="1" xfId="1" applyFont="1" applyBorder="1" applyAlignment="1">
      <alignment horizontal="left" vertical="center" wrapText="1"/>
    </xf>
    <xf numFmtId="49" fontId="11" fillId="0" borderId="1" xfId="3" applyNumberFormat="1" applyFont="1" applyBorder="1" applyAlignment="1">
      <alignment horizontal="center" vertical="center" wrapText="1"/>
    </xf>
    <xf numFmtId="0" fontId="18" fillId="0" borderId="1" xfId="5" applyFont="1" applyBorder="1" applyAlignment="1">
      <alignment vertical="center" wrapText="1"/>
    </xf>
    <xf numFmtId="0" fontId="10" fillId="0" borderId="0" xfId="6" applyFont="1" applyAlignment="1">
      <alignment horizontal="right"/>
    </xf>
    <xf numFmtId="0" fontId="11" fillId="0" borderId="1" xfId="6" applyFont="1" applyBorder="1" applyAlignment="1">
      <alignment horizontal="left" vertical="center" wrapText="1" indent="1"/>
    </xf>
    <xf numFmtId="4" fontId="11" fillId="0" borderId="1" xfId="6" applyNumberFormat="1" applyFont="1" applyBorder="1" applyAlignment="1">
      <alignment horizontal="center" vertical="center" wrapText="1"/>
    </xf>
    <xf numFmtId="49" fontId="11" fillId="0" borderId="1" xfId="6" applyNumberFormat="1" applyFont="1" applyBorder="1" applyAlignment="1">
      <alignment horizontal="center" vertical="center" wrapText="1"/>
    </xf>
    <xf numFmtId="0" fontId="11" fillId="0" borderId="1" xfId="6" applyFont="1" applyBorder="1" applyAlignment="1">
      <alignment vertical="center" wrapText="1"/>
    </xf>
    <xf numFmtId="49" fontId="9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left" vertical="center" wrapText="1" indent="1"/>
    </xf>
    <xf numFmtId="0" fontId="9" fillId="0" borderId="0" xfId="1" applyFont="1" applyBorder="1" applyAlignment="1">
      <alignment horizontal="left" vertical="top" wrapText="1"/>
    </xf>
    <xf numFmtId="0" fontId="11" fillId="0" borderId="0" xfId="1" applyFont="1" applyBorder="1" applyAlignment="1">
      <alignment vertical="center" wrapText="1"/>
    </xf>
    <xf numFmtId="4" fontId="11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right" vertical="top"/>
    </xf>
    <xf numFmtId="4" fontId="9" fillId="0" borderId="1" xfId="5" applyNumberFormat="1" applyFont="1" applyBorder="1" applyAlignment="1">
      <alignment horizontal="center" vertical="center" wrapText="1"/>
    </xf>
    <xf numFmtId="4" fontId="11" fillId="0" borderId="1" xfId="5" applyNumberFormat="1" applyFont="1" applyBorder="1" applyAlignment="1">
      <alignment horizontal="center" vertical="center" wrapText="1"/>
    </xf>
    <xf numFmtId="4" fontId="9" fillId="0" borderId="1" xfId="3" applyNumberFormat="1" applyFont="1" applyBorder="1" applyAlignment="1">
      <alignment horizontal="center" vertical="center" wrapText="1"/>
    </xf>
    <xf numFmtId="4" fontId="11" fillId="0" borderId="1" xfId="3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right"/>
    </xf>
    <xf numFmtId="0" fontId="5" fillId="0" borderId="0" xfId="1" applyFont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4" fontId="10" fillId="0" borderId="1" xfId="6" applyNumberFormat="1" applyFont="1" applyBorder="1" applyAlignment="1" applyProtection="1">
      <alignment horizontal="center" vertical="center" wrapText="1"/>
      <protection locked="0"/>
    </xf>
    <xf numFmtId="4" fontId="18" fillId="0" borderId="1" xfId="6" applyNumberFormat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4" fontId="18" fillId="0" borderId="0" xfId="1" applyNumberFormat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" fontId="5" fillId="0" borderId="0" xfId="3" applyNumberFormat="1" applyFont="1" applyProtection="1">
      <protection locked="0"/>
    </xf>
    <xf numFmtId="4" fontId="13" fillId="0" borderId="0" xfId="1" applyNumberFormat="1" applyFont="1"/>
    <xf numFmtId="4" fontId="8" fillId="0" borderId="0" xfId="1" applyNumberFormat="1" applyFont="1"/>
    <xf numFmtId="2" fontId="8" fillId="0" borderId="0" xfId="1" applyNumberFormat="1" applyFont="1"/>
    <xf numFmtId="4" fontId="11" fillId="0" borderId="1" xfId="3" applyNumberFormat="1" applyFont="1" applyBorder="1" applyAlignment="1" applyProtection="1">
      <alignment horizontal="center" vertical="center" wrapText="1"/>
      <protection locked="0"/>
    </xf>
    <xf numFmtId="4" fontId="11" fillId="0" borderId="1" xfId="6" applyNumberFormat="1" applyFont="1" applyBorder="1" applyAlignment="1" applyProtection="1">
      <alignment horizontal="center" vertical="center" wrapText="1"/>
      <protection locked="0"/>
    </xf>
    <xf numFmtId="4" fontId="5" fillId="3" borderId="0" xfId="1" applyNumberFormat="1" applyFont="1" applyFill="1"/>
    <xf numFmtId="0" fontId="5" fillId="3" borderId="0" xfId="1" applyFont="1" applyFill="1"/>
    <xf numFmtId="49" fontId="11" fillId="0" borderId="2" xfId="1" applyNumberFormat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right"/>
    </xf>
    <xf numFmtId="0" fontId="5" fillId="0" borderId="0" xfId="1" applyFont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4" fontId="7" fillId="0" borderId="0" xfId="2" applyNumberFormat="1" applyFont="1" applyAlignment="1" applyProtection="1">
      <alignment horizontal="right" vertical="center" wrapText="1"/>
      <protection locked="0"/>
    </xf>
    <xf numFmtId="0" fontId="2" fillId="0" borderId="0" xfId="0" applyFont="1" applyAlignment="1">
      <alignment horizontal="right" wrapText="1"/>
    </xf>
    <xf numFmtId="0" fontId="5" fillId="0" borderId="0" xfId="1" applyFont="1" applyAlignment="1">
      <alignment horizontal="center"/>
    </xf>
    <xf numFmtId="0" fontId="9" fillId="0" borderId="0" xfId="1" applyFont="1" applyAlignment="1">
      <alignment horizontal="left" vertical="center" wrapText="1"/>
    </xf>
    <xf numFmtId="0" fontId="15" fillId="0" borderId="0" xfId="4" applyFont="1" applyAlignment="1">
      <alignment horizontal="left" wrapText="1"/>
    </xf>
    <xf numFmtId="14" fontId="7" fillId="0" borderId="0" xfId="2" applyNumberFormat="1" applyFont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 wrapText="1"/>
    </xf>
  </cellXfs>
  <cellStyles count="12">
    <cellStyle name="Звичайний" xfId="0" builtinId="0"/>
    <cellStyle name="Обычный 2" xfId="8" xr:uid="{00000000-0005-0000-0000-000001000000}"/>
    <cellStyle name="Обычный 2 15" xfId="2" xr:uid="{00000000-0005-0000-0000-000002000000}"/>
    <cellStyle name="Обычный 2 2" xfId="9" xr:uid="{00000000-0005-0000-0000-000003000000}"/>
    <cellStyle name="Обычный 3 11 2 2 2" xfId="7" xr:uid="{00000000-0005-0000-0000-000004000000}"/>
    <cellStyle name="Обычный 3 11 2 2 2 2" xfId="6" xr:uid="{00000000-0005-0000-0000-000005000000}"/>
    <cellStyle name="Обычный 3 11 3 2 2 2" xfId="5" xr:uid="{00000000-0005-0000-0000-000006000000}"/>
    <cellStyle name="Обычный 3 11 3 2 3" xfId="1" xr:uid="{00000000-0005-0000-0000-000007000000}"/>
    <cellStyle name="Обычный 3 11 3 3 2 2" xfId="3" xr:uid="{00000000-0005-0000-0000-000008000000}"/>
    <cellStyle name="Обычный 4 6 2 2 2 2" xfId="4" xr:uid="{00000000-0005-0000-0000-000009000000}"/>
    <cellStyle name="Обычный 5 10" xfId="10" xr:uid="{00000000-0005-0000-0000-00000A000000}"/>
    <cellStyle name="Обычный 5 11" xfId="11" xr:uid="{00000000-0005-0000-0000-00000B000000}"/>
  </cellStyles>
  <dxfs count="6"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28" Type="http://schemas.openxmlformats.org/officeDocument/2006/relationships/externalLink" Target="externalLinks/externalLink12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theme" Target="theme/theme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styles" Target="styles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sharedStrings" Target="sharedStrings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EAFB6E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5C0515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C4D5B2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банк"/>
      <sheetName val="дез"/>
      <sheetName val="связь"/>
      <sheetName val="компод"/>
      <sheetName val="пож"/>
      <sheetName val="проезд"/>
      <sheetName val="страх"/>
      <sheetName val="Технич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База"/>
      <sheetName val="Рабоч"/>
      <sheetName val="11)423+424"/>
      <sheetName val="Chart_of_accs"/>
      <sheetName val="Лист1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ПОСИЛАННЯ!"/>
      <definedName name="ew"/>
      <definedName name="GER" refersTo="#ПОСИЛАННЯ!"/>
      <definedName name="gg" refersTo="#ПОСИЛАННЯ!"/>
      <definedName name="hhhhh" refersTo="#ПОСИЛАННЯ!"/>
      <definedName name="hopok" refersTo="#ПОСИЛАННЯ!"/>
      <definedName name="i"/>
      <definedName name="Katya" refersTo="#ПОСИЛАННЯ!"/>
      <definedName name="kkkk"/>
      <definedName name="llllll" refersTo="#ПОСИЛАННЯ!"/>
      <definedName name="may" refersTo="#ПОСИЛАННЯ!"/>
      <definedName name="MAYEK" refersTo="#ПОСИЛАННЯ!"/>
      <definedName name="POLO" refersTo="#ПОСИЛАННЯ!"/>
      <definedName name="pppp" refersTo="#ПОСИЛАННЯ!"/>
      <definedName name="qq"/>
      <definedName name="rr"/>
      <definedName name="tu"/>
      <definedName name="uuuu" refersTo="#ПОСИЛАННЯ!"/>
      <definedName name="v"/>
      <definedName name="VVVVV" refersTo="#ПОСИЛАННЯ!"/>
      <definedName name="xenia"/>
      <definedName name="yyyyyyyyyyyyyyyyyyy"/>
      <definedName name="аппа"/>
      <definedName name="ар"/>
      <definedName name="ббб" refersTo="#ПОСИЛАННЯ!"/>
      <definedName name="бнб"/>
      <definedName name="ваи"/>
      <definedName name="вика" refersTo="#ПОСИЛАННЯ!"/>
      <definedName name="вы"/>
      <definedName name="выц"/>
      <definedName name="ддд" refersTo="#ПОСИЛАННЯ!"/>
      <definedName name="ен"/>
      <definedName name="еь"/>
      <definedName name="ззз" refersTo="#ПОСИЛАННЯ!"/>
      <definedName name="иии" refersTo="#ПОСИЛАННЯ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ПОСИЛАННЯ!"/>
      <definedName name="лопорпп"/>
      <definedName name="лор" refersTo="#ПОСИЛАННЯ!"/>
      <definedName name="ног"/>
      <definedName name="нпи"/>
      <definedName name="ооо" refersTo="#ПОСИЛАННЯ!"/>
      <definedName name="Построение_жука" refersTo="#ПОСИЛАННЯ!"/>
      <definedName name="ПУУ"/>
      <definedName name="старое"/>
      <definedName name="сфы"/>
      <definedName name="сцу"/>
      <definedName name="у"/>
      <definedName name="уа"/>
      <definedName name="УЖДТ" refersTo="#ПОСИЛАННЯ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ПОСИЛАННЯ!"/>
      <definedName name="шшшш"/>
      <definedName name="щзю"/>
      <definedName name="ывм"/>
      <definedName name="ым"/>
      <definedName name="ьг"/>
      <definedName name="эээ" refersTo="#ПОСИЛАННЯ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Inform"/>
      <sheetName val="1_Структура по елементах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Inform"/>
      <sheetName val="Лист1"/>
      <sheetName val="МТР все 2"/>
      <sheetName val="Правила ДДС"/>
      <sheetName val="_ф3"/>
      <sheetName val="_Ф4"/>
      <sheetName val="_Ф5"/>
      <sheetName val="Ф7_цены"/>
      <sheetName val="Ф8_цены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E67"/>
  <sheetViews>
    <sheetView view="pageBreakPreview" topLeftCell="A37" zoomScale="120" zoomScaleNormal="100" zoomScaleSheetLayoutView="120" workbookViewId="0">
      <selection activeCell="B46" sqref="B46:B50"/>
    </sheetView>
  </sheetViews>
  <sheetFormatPr defaultColWidth="9.21875" defaultRowHeight="14.4" x14ac:dyDescent="0.3"/>
  <cols>
    <col min="1" max="1" width="5" style="1" customWidth="1"/>
    <col min="2" max="2" width="50" style="2" customWidth="1"/>
    <col min="3" max="5" width="9.21875" style="2" customWidth="1"/>
    <col min="6" max="16384" width="9.21875" style="3"/>
  </cols>
  <sheetData>
    <row r="1" spans="1:5" ht="15" customHeight="1" x14ac:dyDescent="0.3">
      <c r="C1" s="118" t="s">
        <v>109</v>
      </c>
      <c r="D1" s="118"/>
      <c r="E1" s="91"/>
    </row>
    <row r="3" spans="1:5" ht="27.75" customHeight="1" x14ac:dyDescent="0.3">
      <c r="A3" s="119" t="s">
        <v>108</v>
      </c>
      <c r="B3" s="119"/>
      <c r="C3" s="119"/>
      <c r="D3" s="119"/>
      <c r="E3" s="92"/>
    </row>
    <row r="4" spans="1:5" ht="15.75" customHeight="1" x14ac:dyDescent="0.3">
      <c r="A4" s="120" t="s">
        <v>94</v>
      </c>
      <c r="B4" s="120"/>
      <c r="C4" s="120"/>
      <c r="D4" s="120"/>
      <c r="E4" s="93"/>
    </row>
    <row r="5" spans="1:5" x14ac:dyDescent="0.3">
      <c r="A5" s="64"/>
      <c r="B5" s="64"/>
      <c r="C5" s="64"/>
      <c r="D5" s="86" t="s">
        <v>0</v>
      </c>
      <c r="E5" s="86"/>
    </row>
    <row r="6" spans="1:5" ht="19.5" customHeight="1" x14ac:dyDescent="0.3">
      <c r="A6" s="121" t="s">
        <v>1</v>
      </c>
      <c r="B6" s="121" t="s">
        <v>2</v>
      </c>
      <c r="C6" s="122" t="s">
        <v>3</v>
      </c>
      <c r="D6" s="122"/>
      <c r="E6" s="98"/>
    </row>
    <row r="7" spans="1:5" ht="20.399999999999999" x14ac:dyDescent="0.3">
      <c r="A7" s="121"/>
      <c r="B7" s="121"/>
      <c r="C7" s="58" t="s">
        <v>90</v>
      </c>
      <c r="D7" s="58" t="s">
        <v>91</v>
      </c>
      <c r="E7" s="98"/>
    </row>
    <row r="8" spans="1:5" x14ac:dyDescent="0.3">
      <c r="A8" s="94">
        <v>1</v>
      </c>
      <c r="B8" s="94">
        <v>2</v>
      </c>
      <c r="C8" s="95">
        <v>3</v>
      </c>
      <c r="D8" s="95">
        <v>4</v>
      </c>
      <c r="E8" s="98"/>
    </row>
    <row r="9" spans="1:5" ht="14.1" customHeight="1" x14ac:dyDescent="0.3">
      <c r="A9" s="8">
        <v>1</v>
      </c>
      <c r="B9" s="9" t="s">
        <v>54</v>
      </c>
      <c r="C9" s="10">
        <f>C10+C18+C19+C23-0.01</f>
        <v>58399.469999999994</v>
      </c>
      <c r="D9" s="10">
        <f>D10+D18+D19+D23</f>
        <v>2673.2313742118381</v>
      </c>
      <c r="E9" s="85"/>
    </row>
    <row r="10" spans="1:5" ht="17.25" customHeight="1" x14ac:dyDescent="0.3">
      <c r="A10" s="8" t="s">
        <v>5</v>
      </c>
      <c r="B10" s="9" t="s">
        <v>55</v>
      </c>
      <c r="C10" s="10">
        <f>C11+C15+C16+C17+0.01</f>
        <v>34232.51</v>
      </c>
      <c r="D10" s="10">
        <f>D11+D15+D16+D17</f>
        <v>1682.9713742118383</v>
      </c>
      <c r="E10" s="85"/>
    </row>
    <row r="11" spans="1:5" ht="15.75" customHeight="1" x14ac:dyDescent="0.3">
      <c r="A11" s="57" t="s">
        <v>8</v>
      </c>
      <c r="B11" s="52" t="s">
        <v>110</v>
      </c>
      <c r="C11" s="13">
        <f>В!C10</f>
        <v>25874.880000000001</v>
      </c>
      <c r="D11" s="13">
        <f>В!D10</f>
        <v>1378.0613742118383</v>
      </c>
      <c r="E11" s="99"/>
    </row>
    <row r="12" spans="1:5" ht="17.25" customHeight="1" x14ac:dyDescent="0.3">
      <c r="A12" s="57" t="s">
        <v>59</v>
      </c>
      <c r="B12" s="52" t="s">
        <v>56</v>
      </c>
      <c r="C12" s="13">
        <f>В!C11</f>
        <v>19527.98</v>
      </c>
      <c r="D12" s="13">
        <f>В!D11</f>
        <v>1040.034000327008</v>
      </c>
      <c r="E12" s="99"/>
    </row>
    <row r="13" spans="1:5" ht="15" customHeight="1" x14ac:dyDescent="0.3">
      <c r="A13" s="57" t="s">
        <v>60</v>
      </c>
      <c r="B13" s="52" t="s">
        <v>57</v>
      </c>
      <c r="C13" s="13">
        <f>В!C12</f>
        <v>1743.84</v>
      </c>
      <c r="D13" s="11">
        <f>В!D12</f>
        <v>92.88457745912531</v>
      </c>
      <c r="E13" s="100"/>
    </row>
    <row r="14" spans="1:5" ht="16.5" customHeight="1" x14ac:dyDescent="0.3">
      <c r="A14" s="57" t="s">
        <v>61</v>
      </c>
      <c r="B14" s="52" t="s">
        <v>58</v>
      </c>
      <c r="C14" s="13">
        <f>В!C13</f>
        <v>4603.0600000000004</v>
      </c>
      <c r="D14" s="13">
        <f>В!D13</f>
        <v>245.15279642570499</v>
      </c>
      <c r="E14" s="99"/>
    </row>
    <row r="15" spans="1:5" ht="16.5" customHeight="1" x14ac:dyDescent="0.3">
      <c r="A15" s="57" t="s">
        <v>9</v>
      </c>
      <c r="B15" s="52" t="s">
        <v>12</v>
      </c>
      <c r="C15" s="13">
        <f>В!C14+Т!C11</f>
        <v>5371.86</v>
      </c>
      <c r="D15" s="13">
        <f>58.77+131.96</f>
        <v>190.73000000000002</v>
      </c>
      <c r="E15" s="99"/>
    </row>
    <row r="16" spans="1:5" ht="18" customHeight="1" x14ac:dyDescent="0.3">
      <c r="A16" s="57" t="s">
        <v>10</v>
      </c>
      <c r="B16" s="52" t="s">
        <v>13</v>
      </c>
      <c r="C16" s="13">
        <f>В!C15</f>
        <v>336.03</v>
      </c>
      <c r="D16" s="13">
        <f>21.18</f>
        <v>21.18</v>
      </c>
      <c r="E16" s="99"/>
    </row>
    <row r="17" spans="1:5" ht="14.1" customHeight="1" x14ac:dyDescent="0.3">
      <c r="A17" s="57" t="s">
        <v>11</v>
      </c>
      <c r="B17" s="52" t="s">
        <v>35</v>
      </c>
      <c r="C17" s="13">
        <f>В!C16+Т!C14+П!C10</f>
        <v>2649.73</v>
      </c>
      <c r="D17" s="13">
        <f>42.54+50.46</f>
        <v>93</v>
      </c>
      <c r="E17" s="99"/>
    </row>
    <row r="18" spans="1:5" ht="14.1" customHeight="1" x14ac:dyDescent="0.3">
      <c r="A18" s="8" t="s">
        <v>6</v>
      </c>
      <c r="B18" s="9" t="s">
        <v>95</v>
      </c>
      <c r="C18" s="67">
        <f>В!C17+Т!C15+П!C11</f>
        <v>11419.4</v>
      </c>
      <c r="D18" s="67">
        <f>389.46</f>
        <v>389.46</v>
      </c>
      <c r="E18" s="101"/>
    </row>
    <row r="19" spans="1:5" ht="14.1" customHeight="1" x14ac:dyDescent="0.3">
      <c r="A19" s="8" t="s">
        <v>7</v>
      </c>
      <c r="B19" s="9" t="s">
        <v>96</v>
      </c>
      <c r="C19" s="10">
        <f>C20+C21+C22</f>
        <v>4476.45</v>
      </c>
      <c r="D19" s="10">
        <f>D20+D21+D22</f>
        <v>171.14000000000001</v>
      </c>
      <c r="E19" s="85"/>
    </row>
    <row r="20" spans="1:5" ht="14.1" customHeight="1" x14ac:dyDescent="0.3">
      <c r="A20" s="57" t="s">
        <v>14</v>
      </c>
      <c r="B20" s="52" t="s">
        <v>15</v>
      </c>
      <c r="C20" s="13">
        <f>В!C19+Т!C17+П!C13</f>
        <v>2512.2799999999997</v>
      </c>
      <c r="D20" s="11">
        <f>68.78+14.25+2.64</f>
        <v>85.67</v>
      </c>
      <c r="E20" s="100"/>
    </row>
    <row r="21" spans="1:5" ht="14.1" customHeight="1" x14ac:dyDescent="0.3">
      <c r="A21" s="57" t="s">
        <v>16</v>
      </c>
      <c r="B21" s="52" t="s">
        <v>17</v>
      </c>
      <c r="C21" s="13">
        <f>В!C20+Т!C18+П!C14</f>
        <v>756.32999999999993</v>
      </c>
      <c r="D21" s="11">
        <f>0.1+13.71+35.73</f>
        <v>49.54</v>
      </c>
      <c r="E21" s="100"/>
    </row>
    <row r="22" spans="1:5" ht="14.1" customHeight="1" x14ac:dyDescent="0.3">
      <c r="A22" s="57" t="s">
        <v>18</v>
      </c>
      <c r="B22" s="52" t="s">
        <v>20</v>
      </c>
      <c r="C22" s="13">
        <f>В!C22+Т!C19</f>
        <v>1207.8400000000001</v>
      </c>
      <c r="D22" s="11">
        <f>35.76+0.17+0</f>
        <v>35.93</v>
      </c>
      <c r="E22" s="100"/>
    </row>
    <row r="23" spans="1:5" ht="14.1" customHeight="1" x14ac:dyDescent="0.3">
      <c r="A23" s="8" t="s">
        <v>21</v>
      </c>
      <c r="B23" s="9" t="s">
        <v>101</v>
      </c>
      <c r="C23" s="10">
        <f>C24+C25+C26-0.01</f>
        <v>8271.119999999999</v>
      </c>
      <c r="D23" s="10">
        <f>D24+D25+D26+0.01</f>
        <v>429.65999999999997</v>
      </c>
      <c r="E23" s="85"/>
    </row>
    <row r="24" spans="1:5" ht="14.1" customHeight="1" x14ac:dyDescent="0.3">
      <c r="A24" s="57" t="s">
        <v>22</v>
      </c>
      <c r="B24" s="52" t="s">
        <v>23</v>
      </c>
      <c r="C24" s="13">
        <f>В!C24+Т!C21+П!C17</f>
        <v>4507.1099999999997</v>
      </c>
      <c r="D24" s="11">
        <f>232.31+30.74+1.65</f>
        <v>264.7</v>
      </c>
      <c r="E24" s="100"/>
    </row>
    <row r="25" spans="1:5" ht="14.1" customHeight="1" x14ac:dyDescent="0.3">
      <c r="A25" s="57" t="s">
        <v>24</v>
      </c>
      <c r="B25" s="52" t="s">
        <v>15</v>
      </c>
      <c r="C25" s="13">
        <f>В!C25+Т!C22+П!C18</f>
        <v>991.56000000000006</v>
      </c>
      <c r="D25" s="11">
        <f>0.36+6.76+51.11</f>
        <v>58.23</v>
      </c>
      <c r="E25" s="100"/>
    </row>
    <row r="26" spans="1:5" ht="14.1" customHeight="1" x14ac:dyDescent="0.3">
      <c r="A26" s="57" t="s">
        <v>25</v>
      </c>
      <c r="B26" s="52" t="s">
        <v>26</v>
      </c>
      <c r="C26" s="13">
        <f>В!C26+Т!C23+П!C19</f>
        <v>2772.4599999999996</v>
      </c>
      <c r="D26" s="11">
        <f>93.66+12.39+0.66+0.01</f>
        <v>106.72</v>
      </c>
      <c r="E26" s="100"/>
    </row>
    <row r="27" spans="1:5" ht="14.1" customHeight="1" x14ac:dyDescent="0.3">
      <c r="A27" s="8" t="s">
        <v>99</v>
      </c>
      <c r="B27" s="9" t="s">
        <v>62</v>
      </c>
      <c r="C27" s="67">
        <f>C28+C29+C30+0.01</f>
        <v>6203.4800000000005</v>
      </c>
      <c r="D27" s="67">
        <f>D28+D29+D30</f>
        <v>243.43</v>
      </c>
      <c r="E27" s="101"/>
    </row>
    <row r="28" spans="1:5" ht="15.75" customHeight="1" x14ac:dyDescent="0.3">
      <c r="A28" s="57" t="s">
        <v>27</v>
      </c>
      <c r="B28" s="52" t="s">
        <v>23</v>
      </c>
      <c r="C28" s="11">
        <f>В!C28+Т!C25+П!C21</f>
        <v>4717.7</v>
      </c>
      <c r="D28" s="11">
        <f>151.09+19.99+1.07</f>
        <v>172.15</v>
      </c>
      <c r="E28" s="100"/>
    </row>
    <row r="29" spans="1:5" ht="14.1" customHeight="1" x14ac:dyDescent="0.3">
      <c r="A29" s="57" t="s">
        <v>28</v>
      </c>
      <c r="B29" s="52" t="s">
        <v>15</v>
      </c>
      <c r="C29" s="13">
        <f>В!C29+Т!C26+П!C22</f>
        <v>1037.8900000000001</v>
      </c>
      <c r="D29" s="11">
        <f>0.24+4.4+33.24</f>
        <v>37.880000000000003</v>
      </c>
      <c r="E29" s="100"/>
    </row>
    <row r="30" spans="1:5" ht="14.1" customHeight="1" x14ac:dyDescent="0.3">
      <c r="A30" s="57" t="s">
        <v>29</v>
      </c>
      <c r="B30" s="52" t="s">
        <v>26</v>
      </c>
      <c r="C30" s="13">
        <f>В!C30+Т!C27+П!C23</f>
        <v>447.87999999999994</v>
      </c>
      <c r="D30" s="11">
        <f>29.31+3.88+0.21</f>
        <v>33.4</v>
      </c>
      <c r="E30" s="100"/>
    </row>
    <row r="31" spans="1:5" ht="14.1" customHeight="1" x14ac:dyDescent="0.3">
      <c r="A31" s="8" t="s">
        <v>64</v>
      </c>
      <c r="B31" s="68" t="s">
        <v>63</v>
      </c>
      <c r="C31" s="67">
        <f>C32+C33+C34</f>
        <v>0</v>
      </c>
      <c r="D31" s="67">
        <f>D32+D33+D34</f>
        <v>0</v>
      </c>
      <c r="E31" s="101"/>
    </row>
    <row r="32" spans="1:5" ht="14.1" customHeight="1" x14ac:dyDescent="0.3">
      <c r="A32" s="57" t="s">
        <v>65</v>
      </c>
      <c r="B32" s="52" t="s">
        <v>23</v>
      </c>
      <c r="C32" s="13">
        <v>0</v>
      </c>
      <c r="D32" s="11">
        <v>0</v>
      </c>
      <c r="E32" s="100"/>
    </row>
    <row r="33" spans="1:5" ht="14.1" customHeight="1" x14ac:dyDescent="0.3">
      <c r="A33" s="57" t="s">
        <v>66</v>
      </c>
      <c r="B33" s="52" t="s">
        <v>15</v>
      </c>
      <c r="C33" s="13">
        <v>0</v>
      </c>
      <c r="D33" s="11">
        <v>0</v>
      </c>
      <c r="E33" s="100"/>
    </row>
    <row r="34" spans="1:5" ht="14.1" customHeight="1" x14ac:dyDescent="0.3">
      <c r="A34" s="57" t="s">
        <v>67</v>
      </c>
      <c r="B34" s="52" t="s">
        <v>26</v>
      </c>
      <c r="C34" s="13">
        <v>0</v>
      </c>
      <c r="D34" s="11">
        <v>0</v>
      </c>
      <c r="E34" s="100"/>
    </row>
    <row r="35" spans="1:5" ht="14.1" customHeight="1" x14ac:dyDescent="0.3">
      <c r="A35" s="8" t="s">
        <v>68</v>
      </c>
      <c r="B35" s="9" t="s">
        <v>30</v>
      </c>
      <c r="C35" s="67">
        <v>0</v>
      </c>
      <c r="D35" s="10">
        <v>0</v>
      </c>
      <c r="E35" s="85"/>
    </row>
    <row r="36" spans="1:5" ht="14.1" customHeight="1" x14ac:dyDescent="0.3">
      <c r="A36" s="8" t="s">
        <v>69</v>
      </c>
      <c r="B36" s="9" t="s">
        <v>31</v>
      </c>
      <c r="C36" s="67">
        <v>0</v>
      </c>
      <c r="D36" s="10">
        <v>0</v>
      </c>
      <c r="E36" s="85"/>
    </row>
    <row r="37" spans="1:5" s="14" customFormat="1" x14ac:dyDescent="0.3">
      <c r="A37" s="8" t="s">
        <v>70</v>
      </c>
      <c r="B37" s="9" t="s">
        <v>71</v>
      </c>
      <c r="C37" s="10">
        <f>C27+C9</f>
        <v>64602.95</v>
      </c>
      <c r="D37" s="10">
        <f>D27+D9</f>
        <v>2916.6613742118379</v>
      </c>
      <c r="E37" s="85"/>
    </row>
    <row r="38" spans="1:5" ht="14.1" customHeight="1" x14ac:dyDescent="0.3">
      <c r="A38" s="8" t="s">
        <v>72</v>
      </c>
      <c r="B38" s="9" t="s">
        <v>73</v>
      </c>
      <c r="C38" s="10">
        <v>0</v>
      </c>
      <c r="D38" s="10">
        <v>0</v>
      </c>
      <c r="E38" s="85"/>
    </row>
    <row r="39" spans="1:5" ht="14.1" customHeight="1" x14ac:dyDescent="0.3">
      <c r="A39" s="8" t="s">
        <v>74</v>
      </c>
      <c r="B39" s="9" t="s">
        <v>32</v>
      </c>
      <c r="C39" s="10">
        <f t="shared" ref="C39" si="0">SUM(D39:I39)</f>
        <v>0</v>
      </c>
      <c r="D39" s="10">
        <v>0</v>
      </c>
      <c r="E39" s="85"/>
    </row>
    <row r="40" spans="1:5" ht="14.1" customHeight="1" x14ac:dyDescent="0.3">
      <c r="A40" s="8" t="s">
        <v>76</v>
      </c>
      <c r="B40" s="9" t="s">
        <v>75</v>
      </c>
      <c r="C40" s="10">
        <f>C41+C42+C43+C44+C45</f>
        <v>2583.73</v>
      </c>
      <c r="D40" s="10">
        <f>D41+D42+D43+D44+D45</f>
        <v>110.47999999999999</v>
      </c>
      <c r="E40" s="85"/>
    </row>
    <row r="41" spans="1:5" s="14" customFormat="1" ht="14.1" customHeight="1" x14ac:dyDescent="0.3">
      <c r="A41" s="57" t="s">
        <v>39</v>
      </c>
      <c r="B41" s="52" t="s">
        <v>33</v>
      </c>
      <c r="C41" s="11">
        <f>В!C41+Т!C37-0.01</f>
        <v>394.12</v>
      </c>
      <c r="D41" s="11">
        <f>14.59+2.26</f>
        <v>16.850000000000001</v>
      </c>
      <c r="E41" s="100"/>
    </row>
    <row r="42" spans="1:5" s="14" customFormat="1" x14ac:dyDescent="0.3">
      <c r="A42" s="57" t="s">
        <v>40</v>
      </c>
      <c r="B42" s="52" t="s">
        <v>77</v>
      </c>
      <c r="C42" s="11">
        <v>0</v>
      </c>
      <c r="D42" s="11">
        <v>0</v>
      </c>
      <c r="E42" s="100"/>
    </row>
    <row r="43" spans="1:5" s="14" customFormat="1" x14ac:dyDescent="0.3">
      <c r="A43" s="57" t="s">
        <v>41</v>
      </c>
      <c r="B43" s="52" t="s">
        <v>78</v>
      </c>
      <c r="C43" s="11">
        <v>0</v>
      </c>
      <c r="D43" s="11">
        <v>0</v>
      </c>
      <c r="E43" s="100"/>
    </row>
    <row r="44" spans="1:5" s="14" customFormat="1" x14ac:dyDescent="0.3">
      <c r="A44" s="57" t="s">
        <v>81</v>
      </c>
      <c r="B44" s="52" t="s">
        <v>34</v>
      </c>
      <c r="C44" s="11">
        <v>0</v>
      </c>
      <c r="D44" s="11">
        <v>0</v>
      </c>
      <c r="E44" s="100"/>
    </row>
    <row r="45" spans="1:5" s="14" customFormat="1" x14ac:dyDescent="0.3">
      <c r="A45" s="57" t="s">
        <v>82</v>
      </c>
      <c r="B45" s="52" t="s">
        <v>79</v>
      </c>
      <c r="C45" s="11">
        <f>В!C45+Т!C41+0.01</f>
        <v>2189.61</v>
      </c>
      <c r="D45" s="11">
        <f>93.63</f>
        <v>93.63</v>
      </c>
      <c r="E45" s="100"/>
    </row>
    <row r="46" spans="1:5" s="14" customFormat="1" ht="18" customHeight="1" x14ac:dyDescent="0.3">
      <c r="A46" s="8" t="s">
        <v>83</v>
      </c>
      <c r="B46" s="9" t="s">
        <v>119</v>
      </c>
      <c r="C46" s="10">
        <f>C9+C27+C35+C36+C40</f>
        <v>67186.679999999993</v>
      </c>
      <c r="D46" s="10">
        <f>D37+D40</f>
        <v>3027.141374211838</v>
      </c>
      <c r="E46" s="85"/>
    </row>
    <row r="47" spans="1:5" s="14" customFormat="1" x14ac:dyDescent="0.3">
      <c r="A47" s="8" t="s">
        <v>84</v>
      </c>
      <c r="B47" s="9" t="s">
        <v>120</v>
      </c>
      <c r="C47" s="10" t="s">
        <v>111</v>
      </c>
      <c r="D47" s="10">
        <f>C46/C48*1000</f>
        <v>3384.8489916994295</v>
      </c>
      <c r="E47" s="85"/>
    </row>
    <row r="48" spans="1:5" s="14" customFormat="1" ht="16.5" customHeight="1" x14ac:dyDescent="0.3">
      <c r="A48" s="8" t="s">
        <v>86</v>
      </c>
      <c r="B48" s="9" t="s">
        <v>98</v>
      </c>
      <c r="C48" s="10">
        <v>19849.240000000002</v>
      </c>
      <c r="D48" s="10" t="s">
        <v>111</v>
      </c>
      <c r="E48" s="85"/>
    </row>
    <row r="49" spans="1:5" s="14" customFormat="1" x14ac:dyDescent="0.3">
      <c r="A49" s="8" t="s">
        <v>87</v>
      </c>
      <c r="B49" s="9" t="s">
        <v>88</v>
      </c>
      <c r="C49" s="10" t="s">
        <v>111</v>
      </c>
      <c r="D49" s="10">
        <f>D40/D37*100</f>
        <v>3.7878925876287139</v>
      </c>
      <c r="E49" s="85"/>
    </row>
    <row r="50" spans="1:5" s="14" customFormat="1" ht="15" customHeight="1" x14ac:dyDescent="0.3">
      <c r="A50" s="8" t="s">
        <v>93</v>
      </c>
      <c r="B50" s="9" t="s">
        <v>121</v>
      </c>
      <c r="C50" s="10" t="s">
        <v>111</v>
      </c>
      <c r="D50" s="10">
        <f>D47*1.2</f>
        <v>4061.818790039315</v>
      </c>
      <c r="E50" s="85"/>
    </row>
    <row r="51" spans="1:5" s="14" customFormat="1" x14ac:dyDescent="0.3">
      <c r="A51" s="116"/>
      <c r="B51" s="116"/>
      <c r="C51" s="116"/>
      <c r="D51" s="116"/>
      <c r="E51" s="85"/>
    </row>
    <row r="52" spans="1:5" ht="28.5" customHeight="1" x14ac:dyDescent="0.3">
      <c r="A52" s="117"/>
      <c r="B52" s="117"/>
      <c r="C52" s="117"/>
      <c r="D52" s="117"/>
      <c r="E52" s="85"/>
    </row>
    <row r="53" spans="1:5" ht="15" customHeight="1" x14ac:dyDescent="0.3">
      <c r="A53" s="81"/>
      <c r="B53" s="82"/>
      <c r="C53" s="83"/>
      <c r="D53" s="48"/>
      <c r="E53" s="48"/>
    </row>
    <row r="54" spans="1:5" x14ac:dyDescent="0.3">
      <c r="B54" s="21"/>
    </row>
    <row r="55" spans="1:5" x14ac:dyDescent="0.3">
      <c r="B55" s="22"/>
      <c r="D55" s="23"/>
      <c r="E55" s="23"/>
    </row>
    <row r="56" spans="1:5" x14ac:dyDescent="0.3">
      <c r="D56" s="23"/>
      <c r="E56" s="23"/>
    </row>
    <row r="57" spans="1:5" x14ac:dyDescent="0.3">
      <c r="A57" s="2"/>
    </row>
    <row r="58" spans="1:5" ht="17.25" customHeight="1" x14ac:dyDescent="0.3">
      <c r="A58" s="2"/>
      <c r="D58" s="24"/>
      <c r="E58" s="24"/>
    </row>
    <row r="59" spans="1:5" ht="14.25" customHeight="1" x14ac:dyDescent="0.3">
      <c r="A59" s="2"/>
    </row>
    <row r="60" spans="1:5" ht="15.75" customHeight="1" x14ac:dyDescent="0.3">
      <c r="A60" s="2"/>
    </row>
    <row r="67" spans="4:5" x14ac:dyDescent="0.3">
      <c r="D67" s="24"/>
      <c r="E67" s="24"/>
    </row>
  </sheetData>
  <mergeCells count="8">
    <mergeCell ref="A51:D51"/>
    <mergeCell ref="A52:D52"/>
    <mergeCell ref="C1:D1"/>
    <mergeCell ref="A3:D3"/>
    <mergeCell ref="A4:D4"/>
    <mergeCell ref="A6:A7"/>
    <mergeCell ref="B6:B7"/>
    <mergeCell ref="C6:D6"/>
  </mergeCells>
  <printOptions horizontalCentered="1"/>
  <pageMargins left="1.1811023622047245" right="0.39370078740157483" top="0.39370078740157483" bottom="0.39370078740157483" header="0" footer="0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989B3-29FE-4509-8A89-BD85B2937E99}">
  <sheetPr>
    <tabColor rgb="FF7030A0"/>
    <pageSetUpPr fitToPage="1"/>
  </sheetPr>
  <dimension ref="A1:I67"/>
  <sheetViews>
    <sheetView view="pageBreakPreview" topLeftCell="A34" zoomScale="120" zoomScaleNormal="100" zoomScaleSheetLayoutView="120" workbookViewId="0">
      <selection activeCell="I44" sqref="I44"/>
    </sheetView>
  </sheetViews>
  <sheetFormatPr defaultColWidth="9.21875" defaultRowHeight="14.4" x14ac:dyDescent="0.3"/>
  <cols>
    <col min="1" max="1" width="5" style="1" customWidth="1"/>
    <col min="2" max="2" width="45.77734375" style="2" customWidth="1"/>
    <col min="3" max="3" width="9.21875" style="2" customWidth="1"/>
    <col min="4" max="4" width="8.5546875" style="2" customWidth="1"/>
    <col min="5" max="5" width="7.77734375" style="2" customWidth="1"/>
    <col min="6" max="6" width="8.44140625" style="2" customWidth="1"/>
    <col min="7" max="7" width="8.21875" style="2" customWidth="1"/>
    <col min="8" max="8" width="8" style="2" customWidth="1"/>
    <col min="9" max="16384" width="9.21875" style="3"/>
  </cols>
  <sheetData>
    <row r="1" spans="1:8" ht="23.7" customHeight="1" x14ac:dyDescent="0.3">
      <c r="E1" s="123" t="s">
        <v>124</v>
      </c>
      <c r="F1" s="124"/>
      <c r="G1" s="124"/>
      <c r="H1" s="124"/>
    </row>
    <row r="3" spans="1:8" ht="20.25" customHeight="1" x14ac:dyDescent="0.3">
      <c r="A3" s="125" t="s">
        <v>123</v>
      </c>
      <c r="B3" s="125"/>
      <c r="C3" s="125"/>
      <c r="D3" s="125"/>
      <c r="E3" s="125"/>
      <c r="F3" s="125"/>
      <c r="G3" s="125"/>
      <c r="H3" s="125"/>
    </row>
    <row r="4" spans="1:8" ht="15.75" customHeight="1" x14ac:dyDescent="0.3">
      <c r="A4" s="120" t="s">
        <v>122</v>
      </c>
      <c r="B4" s="120"/>
      <c r="C4" s="120"/>
      <c r="D4" s="120"/>
      <c r="E4" s="120"/>
      <c r="F4" s="120"/>
      <c r="G4" s="120"/>
      <c r="H4" s="120"/>
    </row>
    <row r="5" spans="1:8" x14ac:dyDescent="0.3">
      <c r="A5" s="64"/>
      <c r="B5" s="64"/>
      <c r="C5" s="64"/>
      <c r="D5" s="64"/>
      <c r="E5" s="65"/>
      <c r="H5" s="4" t="s">
        <v>0</v>
      </c>
    </row>
    <row r="6" spans="1:8" ht="39" customHeight="1" x14ac:dyDescent="0.3">
      <c r="A6" s="121" t="s">
        <v>1</v>
      </c>
      <c r="B6" s="121" t="s">
        <v>2</v>
      </c>
      <c r="C6" s="122" t="s">
        <v>3</v>
      </c>
      <c r="D6" s="122"/>
      <c r="E6" s="122" t="s">
        <v>4</v>
      </c>
      <c r="F6" s="122"/>
      <c r="G6" s="122" t="s">
        <v>92</v>
      </c>
      <c r="H6" s="122"/>
    </row>
    <row r="7" spans="1:8" ht="20.399999999999999" x14ac:dyDescent="0.3">
      <c r="A7" s="121"/>
      <c r="B7" s="121"/>
      <c r="C7" s="105" t="s">
        <v>90</v>
      </c>
      <c r="D7" s="105" t="s">
        <v>91</v>
      </c>
      <c r="E7" s="105" t="s">
        <v>90</v>
      </c>
      <c r="F7" s="105" t="s">
        <v>91</v>
      </c>
      <c r="G7" s="105" t="s">
        <v>90</v>
      </c>
      <c r="H7" s="105" t="s">
        <v>91</v>
      </c>
    </row>
    <row r="8" spans="1:8" ht="12.75" customHeight="1" x14ac:dyDescent="0.3">
      <c r="A8" s="57">
        <v>1</v>
      </c>
      <c r="B8" s="105">
        <v>2</v>
      </c>
      <c r="C8" s="105">
        <v>3</v>
      </c>
      <c r="D8" s="105">
        <v>4</v>
      </c>
      <c r="E8" s="105">
        <v>5</v>
      </c>
      <c r="F8" s="105">
        <v>6</v>
      </c>
      <c r="G8" s="105">
        <v>7</v>
      </c>
      <c r="H8" s="105">
        <v>8</v>
      </c>
    </row>
    <row r="9" spans="1:8" ht="14.1" customHeight="1" x14ac:dyDescent="0.3">
      <c r="A9" s="8">
        <v>1</v>
      </c>
      <c r="B9" s="9" t="s">
        <v>54</v>
      </c>
      <c r="C9" s="10">
        <f t="shared" ref="C9:H9" si="0">C10+C18+C19+C23</f>
        <v>58399.47</v>
      </c>
      <c r="D9" s="10">
        <f t="shared" si="0"/>
        <v>3110.2779090011923</v>
      </c>
      <c r="E9" s="10">
        <f t="shared" si="0"/>
        <v>17489.07</v>
      </c>
      <c r="F9" s="10">
        <f t="shared" si="0"/>
        <v>4202.7764528132257</v>
      </c>
      <c r="G9" s="10">
        <f t="shared" si="0"/>
        <v>5671.29</v>
      </c>
      <c r="H9" s="10">
        <f t="shared" si="0"/>
        <v>5568.4114870589183</v>
      </c>
    </row>
    <row r="10" spans="1:8" ht="14.1" customHeight="1" x14ac:dyDescent="0.3">
      <c r="A10" s="8" t="s">
        <v>5</v>
      </c>
      <c r="B10" s="9" t="s">
        <v>55</v>
      </c>
      <c r="C10" s="10">
        <f>C11+C15+C16+C17</f>
        <v>34232.5</v>
      </c>
      <c r="D10" s="10">
        <f>D11+D15+D16+D17</f>
        <v>1823.1769960945423</v>
      </c>
      <c r="E10" s="10">
        <f>E11+E15+E16+E17+0.01</f>
        <v>12335.140000000001</v>
      </c>
      <c r="F10" s="10">
        <f>F11+F15+F16+F17</f>
        <v>3017.3077863796416</v>
      </c>
      <c r="G10" s="10">
        <f>G11+G15+G16+G17</f>
        <v>4401.2199999999993</v>
      </c>
      <c r="H10" s="10">
        <f>H11+H15+H16+H17</f>
        <v>4410.0514870589186</v>
      </c>
    </row>
    <row r="11" spans="1:8" ht="15" customHeight="1" x14ac:dyDescent="0.3">
      <c r="A11" s="57" t="s">
        <v>8</v>
      </c>
      <c r="B11" s="52" t="s">
        <v>110</v>
      </c>
      <c r="C11" s="13">
        <f>В!C10</f>
        <v>25874.880000000001</v>
      </c>
      <c r="D11" s="13">
        <f>В!D10</f>
        <v>1378.0613742118383</v>
      </c>
      <c r="E11" s="13">
        <f>В!E10</f>
        <v>10552.76</v>
      </c>
      <c r="F11" s="13">
        <f>В!F10</f>
        <v>2635.3569912344228</v>
      </c>
      <c r="G11" s="13">
        <f>В!G10</f>
        <v>3961.99</v>
      </c>
      <c r="H11" s="13">
        <f>В!H10</f>
        <v>4015.0692150225987</v>
      </c>
    </row>
    <row r="12" spans="1:8" ht="17.25" customHeight="1" x14ac:dyDescent="0.3">
      <c r="A12" s="57" t="s">
        <v>59</v>
      </c>
      <c r="B12" s="52" t="s">
        <v>56</v>
      </c>
      <c r="C12" s="13">
        <f>В!C11</f>
        <v>19527.98</v>
      </c>
      <c r="D12" s="13">
        <f>В!D11</f>
        <v>1040.034000327008</v>
      </c>
      <c r="E12" s="13">
        <f>В!E11</f>
        <v>9199.19</v>
      </c>
      <c r="F12" s="13">
        <f>В!F11</f>
        <v>2297.3278725370228</v>
      </c>
      <c r="G12" s="13">
        <f>В!G11</f>
        <v>3628.43</v>
      </c>
      <c r="H12" s="13">
        <f>В!H11</f>
        <v>3677.0404750805651</v>
      </c>
    </row>
    <row r="13" spans="1:8" ht="15" customHeight="1" x14ac:dyDescent="0.3">
      <c r="A13" s="57" t="s">
        <v>60</v>
      </c>
      <c r="B13" s="52" t="s">
        <v>57</v>
      </c>
      <c r="C13" s="13">
        <f>В!C12</f>
        <v>1743.84</v>
      </c>
      <c r="D13" s="11">
        <f>В!D12</f>
        <v>92.88457745912531</v>
      </c>
      <c r="E13" s="11">
        <f>В!E12</f>
        <v>371.9</v>
      </c>
      <c r="F13" s="11">
        <f>В!F12</f>
        <v>92.875159203855844</v>
      </c>
      <c r="G13" s="11">
        <f>В!G12</f>
        <v>91.65</v>
      </c>
      <c r="H13" s="11">
        <f>В!H12</f>
        <v>92.877845112385756</v>
      </c>
    </row>
    <row r="14" spans="1:8" ht="16.5" customHeight="1" x14ac:dyDescent="0.3">
      <c r="A14" s="57" t="s">
        <v>61</v>
      </c>
      <c r="B14" s="52" t="s">
        <v>58</v>
      </c>
      <c r="C14" s="13">
        <f>В!C13</f>
        <v>4603.0600000000004</v>
      </c>
      <c r="D14" s="13">
        <f>В!D13</f>
        <v>245.15279642570499</v>
      </c>
      <c r="E14" s="13">
        <f>В!E13</f>
        <v>981.67</v>
      </c>
      <c r="F14" s="13">
        <f>В!F13</f>
        <v>245.15395949354442</v>
      </c>
      <c r="G14" s="13">
        <f>В!G13</f>
        <v>241.91</v>
      </c>
      <c r="H14" s="13">
        <f>В!H13</f>
        <v>245.15089482964794</v>
      </c>
    </row>
    <row r="15" spans="1:8" ht="16.5" customHeight="1" x14ac:dyDescent="0.3">
      <c r="A15" s="57" t="s">
        <v>9</v>
      </c>
      <c r="B15" s="52" t="s">
        <v>12</v>
      </c>
      <c r="C15" s="13">
        <f>В!C14+Т!C11</f>
        <v>5371.86</v>
      </c>
      <c r="D15" s="13">
        <f>В!D14+Т!D11</f>
        <v>286.09805238415038</v>
      </c>
      <c r="E15" s="13">
        <f>В!E14+Т!E11</f>
        <v>1145.6199999999999</v>
      </c>
      <c r="F15" s="13">
        <v>226.61</v>
      </c>
      <c r="G15" s="13">
        <f>В!G14+Т!G11</f>
        <v>282.32</v>
      </c>
      <c r="H15" s="13">
        <f>В!H14+Т!H11</f>
        <v>286.10227203632013</v>
      </c>
    </row>
    <row r="16" spans="1:8" ht="18" customHeight="1" x14ac:dyDescent="0.3">
      <c r="A16" s="57" t="s">
        <v>10</v>
      </c>
      <c r="B16" s="52" t="s">
        <v>13</v>
      </c>
      <c r="C16" s="13">
        <f>В!C15</f>
        <v>336.03</v>
      </c>
      <c r="D16" s="13">
        <f>В!D15</f>
        <v>17.896506711389733</v>
      </c>
      <c r="E16" s="13">
        <f>В!E15</f>
        <v>71.66</v>
      </c>
      <c r="F16" s="13">
        <v>14.22</v>
      </c>
      <c r="G16" s="13">
        <f>В!G15</f>
        <v>17.66</v>
      </c>
      <c r="H16" s="13">
        <v>14.22</v>
      </c>
    </row>
    <row r="17" spans="1:8" ht="14.1" customHeight="1" x14ac:dyDescent="0.3">
      <c r="A17" s="57" t="s">
        <v>11</v>
      </c>
      <c r="B17" s="52" t="s">
        <v>35</v>
      </c>
      <c r="C17" s="13">
        <f>В!C16+Т!C14+П!C10</f>
        <v>2649.73</v>
      </c>
      <c r="D17" s="13">
        <f>В!D16+Т!D14</f>
        <v>141.12106278716402</v>
      </c>
      <c r="E17" s="13">
        <f>В!E16+Т!E14+П!E10</f>
        <v>565.09</v>
      </c>
      <c r="F17" s="13">
        <f>E17/E48*1000</f>
        <v>141.12079514521889</v>
      </c>
      <c r="G17" s="13">
        <f>В!G16+Т!G14+П!G10</f>
        <v>139.25</v>
      </c>
      <c r="H17" s="13">
        <v>94.66</v>
      </c>
    </row>
    <row r="18" spans="1:8" ht="14.1" customHeight="1" x14ac:dyDescent="0.3">
      <c r="A18" s="8" t="s">
        <v>6</v>
      </c>
      <c r="B18" s="9" t="s">
        <v>95</v>
      </c>
      <c r="C18" s="67">
        <f>В!C17+Т!C15+П!C11</f>
        <v>11419.4</v>
      </c>
      <c r="D18" s="67">
        <f>В!D17+Т!D15+П!D11</f>
        <v>608.18191453157135</v>
      </c>
      <c r="E18" s="67">
        <f>В!E17+Т!E15+П!E11</f>
        <v>2435.3399999999997</v>
      </c>
      <c r="F18" s="67">
        <f>368.94+93.63+22.39</f>
        <v>484.96</v>
      </c>
      <c r="G18" s="67">
        <f>В!G17+Т!G15+П!G11</f>
        <v>600.13</v>
      </c>
      <c r="H18" s="67">
        <v>484.96</v>
      </c>
    </row>
    <row r="19" spans="1:8" ht="14.1" customHeight="1" x14ac:dyDescent="0.3">
      <c r="A19" s="8" t="s">
        <v>7</v>
      </c>
      <c r="B19" s="9" t="s">
        <v>96</v>
      </c>
      <c r="C19" s="10">
        <f t="shared" ref="C19:H19" si="1">C20+C21+C22</f>
        <v>4476.45</v>
      </c>
      <c r="D19" s="10">
        <f t="shared" si="1"/>
        <v>238.40971778769926</v>
      </c>
      <c r="E19" s="10">
        <f t="shared" si="1"/>
        <v>954.66</v>
      </c>
      <c r="F19" s="10">
        <f t="shared" si="1"/>
        <v>248.43866643358385</v>
      </c>
      <c r="G19" s="10">
        <f t="shared" si="1"/>
        <v>235.26</v>
      </c>
      <c r="H19" s="10">
        <f t="shared" si="1"/>
        <v>221.32999999999998</v>
      </c>
    </row>
    <row r="20" spans="1:8" ht="14.1" customHeight="1" x14ac:dyDescent="0.3">
      <c r="A20" s="57" t="s">
        <v>14</v>
      </c>
      <c r="B20" s="52" t="s">
        <v>15</v>
      </c>
      <c r="C20" s="13">
        <f>В!C19+Т!C17+П!C13</f>
        <v>2512.2799999999997</v>
      </c>
      <c r="D20" s="11">
        <f>C20/C48*1000</f>
        <v>133.80066030083685</v>
      </c>
      <c r="E20" s="11">
        <f>В!E19+Т!E17+П!E13</f>
        <v>535.77</v>
      </c>
      <c r="F20" s="11">
        <f>E20/E48*1000</f>
        <v>133.79866643358386</v>
      </c>
      <c r="G20" s="11">
        <f>В!G19+Т!G17+П!G13</f>
        <v>132.03</v>
      </c>
      <c r="H20" s="11">
        <v>106.69</v>
      </c>
    </row>
    <row r="21" spans="1:8" ht="14.1" customHeight="1" x14ac:dyDescent="0.3">
      <c r="A21" s="57" t="s">
        <v>16</v>
      </c>
      <c r="B21" s="52" t="s">
        <v>17</v>
      </c>
      <c r="C21" s="13">
        <f>В!C20+Т!C18+П!C14</f>
        <v>756.32999999999993</v>
      </c>
      <c r="D21" s="11">
        <f>В!D20+Т!D18+П!D14</f>
        <v>40.281120498245386</v>
      </c>
      <c r="E21" s="11">
        <f>В!E20+Т!E18+П!E14</f>
        <v>161.30000000000001</v>
      </c>
      <c r="F21" s="11">
        <f>31.63+8.47</f>
        <v>40.1</v>
      </c>
      <c r="G21" s="11">
        <f>В!G20+Т!G18+П!G14</f>
        <v>39.75</v>
      </c>
      <c r="H21" s="11">
        <v>40.1</v>
      </c>
    </row>
    <row r="22" spans="1:8" ht="14.1" customHeight="1" x14ac:dyDescent="0.3">
      <c r="A22" s="57" t="s">
        <v>18</v>
      </c>
      <c r="B22" s="52" t="s">
        <v>20</v>
      </c>
      <c r="C22" s="13">
        <f>В!C22+Т!C19</f>
        <v>1207.8400000000001</v>
      </c>
      <c r="D22" s="11">
        <f>В!D22+Т!D19+П!D15</f>
        <v>64.327936988617026</v>
      </c>
      <c r="E22" s="11">
        <f>В!E22+Т!E19+П!E15</f>
        <v>257.59000000000003</v>
      </c>
      <c r="F22" s="11">
        <f>73.58+0.96</f>
        <v>74.539999999999992</v>
      </c>
      <c r="G22" s="11">
        <f>В!G22+Т!G19+П!G15</f>
        <v>63.48</v>
      </c>
      <c r="H22" s="11">
        <v>74.540000000000006</v>
      </c>
    </row>
    <row r="23" spans="1:8" ht="14.1" customHeight="1" x14ac:dyDescent="0.3">
      <c r="A23" s="8" t="s">
        <v>21</v>
      </c>
      <c r="B23" s="9" t="s">
        <v>101</v>
      </c>
      <c r="C23" s="10">
        <f>C24+C25+C26-0.01</f>
        <v>8271.119999999999</v>
      </c>
      <c r="D23" s="10">
        <f>D24+D25+D26</f>
        <v>440.50928058737901</v>
      </c>
      <c r="E23" s="10">
        <f>E24+E25+E26</f>
        <v>1763.93</v>
      </c>
      <c r="F23" s="10">
        <f>F24+F25+F26</f>
        <v>452.06999999999994</v>
      </c>
      <c r="G23" s="10">
        <f>G24+G25+G26</f>
        <v>434.68000000000006</v>
      </c>
      <c r="H23" s="10">
        <f>H24+H25+H26</f>
        <v>452.06999999999994</v>
      </c>
    </row>
    <row r="24" spans="1:8" ht="14.1" customHeight="1" x14ac:dyDescent="0.3">
      <c r="A24" s="57" t="s">
        <v>22</v>
      </c>
      <c r="B24" s="52" t="s">
        <v>23</v>
      </c>
      <c r="C24" s="13">
        <f>В!C24+Т!C21+П!C17</f>
        <v>4507.1099999999997</v>
      </c>
      <c r="D24" s="11">
        <f>В!D24+Т!D21+П!D17</f>
        <v>240.04262822953839</v>
      </c>
      <c r="E24" s="11">
        <f>В!E24+Т!E21+П!E17</f>
        <v>961.2</v>
      </c>
      <c r="F24" s="11">
        <v>268.52</v>
      </c>
      <c r="G24" s="11">
        <f>В!G24+Т!G21+П!G17</f>
        <v>236.88</v>
      </c>
      <c r="H24" s="11">
        <v>268.52</v>
      </c>
    </row>
    <row r="25" spans="1:8" ht="14.1" customHeight="1" x14ac:dyDescent="0.3">
      <c r="A25" s="57" t="s">
        <v>24</v>
      </c>
      <c r="B25" s="52" t="s">
        <v>15</v>
      </c>
      <c r="C25" s="13">
        <f>В!C25+Т!C22+П!C18</f>
        <v>991.56000000000006</v>
      </c>
      <c r="D25" s="11">
        <f>В!D25+Т!D22+П!D18</f>
        <v>52.809154524136545</v>
      </c>
      <c r="E25" s="11">
        <f>В!E25+Т!E22+П!E18</f>
        <v>211.47</v>
      </c>
      <c r="F25" s="11">
        <f>50.72+7.74+0.62</f>
        <v>59.08</v>
      </c>
      <c r="G25" s="11">
        <f>В!G25+Т!G22+П!G18</f>
        <v>52.1</v>
      </c>
      <c r="H25" s="11">
        <v>59.08</v>
      </c>
    </row>
    <row r="26" spans="1:8" ht="14.1" customHeight="1" x14ac:dyDescent="0.3">
      <c r="A26" s="57" t="s">
        <v>25</v>
      </c>
      <c r="B26" s="52" t="s">
        <v>26</v>
      </c>
      <c r="C26" s="13">
        <f>В!C26+Т!C23+П!C19</f>
        <v>2772.4599999999996</v>
      </c>
      <c r="D26" s="11">
        <f>В!D26+Т!D23+П!D19</f>
        <v>147.6574978337041</v>
      </c>
      <c r="E26" s="11">
        <f>В!E26+Т!E23+П!E19</f>
        <v>591.26</v>
      </c>
      <c r="F26" s="11">
        <f>106.87+16.3+1.3</f>
        <v>124.47</v>
      </c>
      <c r="G26" s="11">
        <f>В!G26+Т!G23+П!G19</f>
        <v>145.70000000000002</v>
      </c>
      <c r="H26" s="11">
        <v>124.47</v>
      </c>
    </row>
    <row r="27" spans="1:8" ht="14.1" customHeight="1" x14ac:dyDescent="0.3">
      <c r="A27" s="8" t="s">
        <v>99</v>
      </c>
      <c r="B27" s="9" t="s">
        <v>62</v>
      </c>
      <c r="C27" s="67">
        <f t="shared" ref="C27:H27" si="2">C28+C29+C30</f>
        <v>6203.47</v>
      </c>
      <c r="D27" s="67">
        <f t="shared" si="2"/>
        <v>330.38848462608956</v>
      </c>
      <c r="E27" s="10">
        <f t="shared" si="2"/>
        <v>1322.9999999999998</v>
      </c>
      <c r="F27" s="10">
        <f t="shared" si="2"/>
        <v>330.39482556252023</v>
      </c>
      <c r="G27" s="10">
        <f t="shared" si="2"/>
        <v>326.03000000000003</v>
      </c>
      <c r="H27" s="10">
        <f t="shared" si="2"/>
        <v>301.03000000000003</v>
      </c>
    </row>
    <row r="28" spans="1:8" ht="15.75" customHeight="1" x14ac:dyDescent="0.3">
      <c r="A28" s="57" t="s">
        <v>27</v>
      </c>
      <c r="B28" s="52" t="s">
        <v>23</v>
      </c>
      <c r="C28" s="11">
        <f>В!C28+Т!C25+П!C21</f>
        <v>4717.7</v>
      </c>
      <c r="D28" s="11">
        <f>В!D28+Т!D25+П!D21</f>
        <v>251.25836893230769</v>
      </c>
      <c r="E28" s="11">
        <f>В!E28+Т!E25+П!E21</f>
        <v>1006.1199999999999</v>
      </c>
      <c r="F28" s="11">
        <f>В!F28+Т!F25+П!F21</f>
        <v>251.25989561221684</v>
      </c>
      <c r="G28" s="11">
        <f>В!G28+Т!G25+П!G21</f>
        <v>247.94</v>
      </c>
      <c r="H28" s="11">
        <v>217.24</v>
      </c>
    </row>
    <row r="29" spans="1:8" ht="14.1" customHeight="1" x14ac:dyDescent="0.3">
      <c r="A29" s="57" t="s">
        <v>28</v>
      </c>
      <c r="B29" s="52" t="s">
        <v>15</v>
      </c>
      <c r="C29" s="13">
        <f>В!C29+Т!C26+П!C22</f>
        <v>1037.8900000000001</v>
      </c>
      <c r="D29" s="11">
        <f>В!D29+Т!D26+П!D22</f>
        <v>55.276628130477313</v>
      </c>
      <c r="E29" s="11">
        <f>В!E29+Т!E26+П!E22</f>
        <v>221.35999999999999</v>
      </c>
      <c r="F29" s="11">
        <f>E29/E48*1000</f>
        <v>55.280573383612612</v>
      </c>
      <c r="G29" s="11">
        <f>В!G29+Т!G26+П!G22</f>
        <v>54.550000000000004</v>
      </c>
      <c r="H29" s="11">
        <v>47.79</v>
      </c>
    </row>
    <row r="30" spans="1:8" ht="14.1" customHeight="1" x14ac:dyDescent="0.3">
      <c r="A30" s="57" t="s">
        <v>29</v>
      </c>
      <c r="B30" s="52" t="s">
        <v>26</v>
      </c>
      <c r="C30" s="13">
        <f>В!C30+Т!C27+П!C23</f>
        <v>447.87999999999994</v>
      </c>
      <c r="D30" s="11">
        <f>В!D30+Т!D27+П!D23</f>
        <v>23.853487563304569</v>
      </c>
      <c r="E30" s="11">
        <f>В!E30+Т!E27+П!E23</f>
        <v>95.52</v>
      </c>
      <c r="F30" s="11">
        <f>E30/E48*1000</f>
        <v>23.854356566690807</v>
      </c>
      <c r="G30" s="11">
        <f>В!G30+Т!G27+П!G23</f>
        <v>23.54</v>
      </c>
      <c r="H30" s="11">
        <v>36</v>
      </c>
    </row>
    <row r="31" spans="1:8" ht="14.1" customHeight="1" x14ac:dyDescent="0.3">
      <c r="A31" s="8" t="s">
        <v>64</v>
      </c>
      <c r="B31" s="68" t="s">
        <v>63</v>
      </c>
      <c r="C31" s="67">
        <f>C32+C33+C34</f>
        <v>0</v>
      </c>
      <c r="D31" s="67">
        <f>D32+D33+D34</f>
        <v>0</v>
      </c>
      <c r="E31" s="67">
        <f t="shared" ref="E31:H31" si="3">E32+E33+E34</f>
        <v>0</v>
      </c>
      <c r="F31" s="67">
        <f t="shared" si="3"/>
        <v>0</v>
      </c>
      <c r="G31" s="67">
        <f t="shared" si="3"/>
        <v>0</v>
      </c>
      <c r="H31" s="67">
        <f t="shared" si="3"/>
        <v>0</v>
      </c>
    </row>
    <row r="32" spans="1:8" ht="14.1" customHeight="1" x14ac:dyDescent="0.3">
      <c r="A32" s="57" t="s">
        <v>65</v>
      </c>
      <c r="B32" s="52" t="s">
        <v>23</v>
      </c>
      <c r="C32" s="13">
        <v>0</v>
      </c>
      <c r="D32" s="11">
        <v>0</v>
      </c>
      <c r="E32" s="13">
        <v>0</v>
      </c>
      <c r="F32" s="11">
        <v>0</v>
      </c>
      <c r="G32" s="13">
        <v>0</v>
      </c>
      <c r="H32" s="11">
        <v>0</v>
      </c>
    </row>
    <row r="33" spans="1:9" ht="14.1" customHeight="1" x14ac:dyDescent="0.3">
      <c r="A33" s="57" t="s">
        <v>66</v>
      </c>
      <c r="B33" s="52" t="s">
        <v>15</v>
      </c>
      <c r="C33" s="13">
        <v>0</v>
      </c>
      <c r="D33" s="11">
        <v>0</v>
      </c>
      <c r="E33" s="13">
        <v>0</v>
      </c>
      <c r="F33" s="11">
        <v>0</v>
      </c>
      <c r="G33" s="13">
        <v>0</v>
      </c>
      <c r="H33" s="11">
        <v>0</v>
      </c>
    </row>
    <row r="34" spans="1:9" ht="14.1" customHeight="1" x14ac:dyDescent="0.3">
      <c r="A34" s="57" t="s">
        <v>67</v>
      </c>
      <c r="B34" s="52" t="s">
        <v>26</v>
      </c>
      <c r="C34" s="13">
        <v>0</v>
      </c>
      <c r="D34" s="11">
        <v>0</v>
      </c>
      <c r="E34" s="13">
        <v>0</v>
      </c>
      <c r="F34" s="11">
        <v>0</v>
      </c>
      <c r="G34" s="13">
        <v>0</v>
      </c>
      <c r="H34" s="11">
        <v>0</v>
      </c>
    </row>
    <row r="35" spans="1:9" ht="14.1" customHeight="1" x14ac:dyDescent="0.3">
      <c r="A35" s="8" t="s">
        <v>68</v>
      </c>
      <c r="B35" s="9" t="s">
        <v>30</v>
      </c>
      <c r="C35" s="67">
        <v>0</v>
      </c>
      <c r="D35" s="10">
        <v>0</v>
      </c>
      <c r="E35" s="67">
        <v>0</v>
      </c>
      <c r="F35" s="10">
        <v>0</v>
      </c>
      <c r="G35" s="67">
        <v>0</v>
      </c>
      <c r="H35" s="10">
        <v>0</v>
      </c>
    </row>
    <row r="36" spans="1:9" ht="14.1" customHeight="1" x14ac:dyDescent="0.3">
      <c r="A36" s="8" t="s">
        <v>69</v>
      </c>
      <c r="B36" s="9" t="s">
        <v>31</v>
      </c>
      <c r="C36" s="67">
        <v>0</v>
      </c>
      <c r="D36" s="10">
        <v>0</v>
      </c>
      <c r="E36" s="67">
        <v>0</v>
      </c>
      <c r="F36" s="10">
        <v>0</v>
      </c>
      <c r="G36" s="67">
        <v>0</v>
      </c>
      <c r="H36" s="10">
        <v>0</v>
      </c>
    </row>
    <row r="37" spans="1:9" s="14" customFormat="1" x14ac:dyDescent="0.3">
      <c r="A37" s="8" t="s">
        <v>70</v>
      </c>
      <c r="B37" s="9" t="s">
        <v>71</v>
      </c>
      <c r="C37" s="10">
        <f t="shared" ref="C37:G37" si="4">C27+C9</f>
        <v>64602.94</v>
      </c>
      <c r="D37" s="10">
        <f t="shared" si="4"/>
        <v>3440.6663936272816</v>
      </c>
      <c r="E37" s="10">
        <f>E27+E9</f>
        <v>18812.07</v>
      </c>
      <c r="F37" s="10">
        <f t="shared" si="4"/>
        <v>4533.1712783757457</v>
      </c>
      <c r="G37" s="10">
        <f t="shared" si="4"/>
        <v>5997.32</v>
      </c>
      <c r="H37" s="10">
        <f>H27+H9+0.01</f>
        <v>5869.4514870589182</v>
      </c>
      <c r="I37" s="109"/>
    </row>
    <row r="38" spans="1:9" ht="14.1" customHeight="1" x14ac:dyDescent="0.3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" customHeight="1" x14ac:dyDescent="0.3">
      <c r="A39" s="8" t="s">
        <v>74</v>
      </c>
      <c r="B39" s="9" t="s">
        <v>32</v>
      </c>
      <c r="C39" s="10">
        <f t="shared" ref="C39" si="5">SUM(D39:H39)</f>
        <v>0</v>
      </c>
      <c r="D39" s="10">
        <v>0</v>
      </c>
      <c r="E39" s="10">
        <f t="shared" ref="E39" si="6">SUM(F39:J39)</f>
        <v>0</v>
      </c>
      <c r="F39" s="10">
        <v>0</v>
      </c>
      <c r="G39" s="10">
        <f t="shared" ref="G39" si="7">SUM(H39:L39)</f>
        <v>0</v>
      </c>
      <c r="H39" s="10">
        <v>0</v>
      </c>
    </row>
    <row r="40" spans="1:9" ht="14.1" customHeight="1" x14ac:dyDescent="0.3">
      <c r="A40" s="8" t="s">
        <v>76</v>
      </c>
      <c r="B40" s="9" t="s">
        <v>75</v>
      </c>
      <c r="C40" s="10">
        <f t="shared" ref="C40:H40" si="8">C41+C42+C43+C44+C45</f>
        <v>2583.73</v>
      </c>
      <c r="D40" s="10">
        <f t="shared" si="8"/>
        <v>137.5959913859447</v>
      </c>
      <c r="E40" s="10">
        <f t="shared" si="8"/>
        <v>753.13</v>
      </c>
      <c r="F40" s="10">
        <f>F41+F42+F43+F44+F45</f>
        <v>173.98</v>
      </c>
      <c r="G40" s="10">
        <f t="shared" si="8"/>
        <v>240.13</v>
      </c>
      <c r="H40" s="10">
        <f t="shared" si="8"/>
        <v>173.98</v>
      </c>
      <c r="I40" s="110"/>
    </row>
    <row r="41" spans="1:9" s="14" customFormat="1" ht="14.1" customHeight="1" x14ac:dyDescent="0.3">
      <c r="A41" s="57" t="s">
        <v>39</v>
      </c>
      <c r="B41" s="52" t="s">
        <v>33</v>
      </c>
      <c r="C41" s="11">
        <f>В!C41+Т!C37</f>
        <v>394.13</v>
      </c>
      <c r="D41" s="11">
        <f>В!D41+Т!D37+П!D33</f>
        <v>20.990834717614607</v>
      </c>
      <c r="E41" s="11">
        <f>В!E41+Т!E37</f>
        <v>114.88</v>
      </c>
      <c r="F41" s="11">
        <v>26.54</v>
      </c>
      <c r="G41" s="11">
        <f>В!G41+Т!G37</f>
        <v>36.630000000000003</v>
      </c>
      <c r="H41" s="11">
        <v>26.54</v>
      </c>
    </row>
    <row r="42" spans="1:9" s="14" customFormat="1" x14ac:dyDescent="0.3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">
      <c r="A44" s="57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">
      <c r="A45" s="57" t="s">
        <v>82</v>
      </c>
      <c r="B45" s="52" t="s">
        <v>79</v>
      </c>
      <c r="C45" s="11">
        <f>В!C45+Т!C41</f>
        <v>2189.6</v>
      </c>
      <c r="D45" s="11">
        <f>В!D45+Т!D41</f>
        <v>116.6051566683301</v>
      </c>
      <c r="E45" s="11">
        <f>В!E45+Т!E41</f>
        <v>638.25</v>
      </c>
      <c r="F45" s="11">
        <v>147.44</v>
      </c>
      <c r="G45" s="11">
        <f>В!G45+Т!G41</f>
        <v>203.5</v>
      </c>
      <c r="H45" s="11">
        <v>147.44</v>
      </c>
    </row>
    <row r="46" spans="1:9" s="14" customFormat="1" ht="19.95" customHeight="1" x14ac:dyDescent="0.3">
      <c r="A46" s="8" t="s">
        <v>83</v>
      </c>
      <c r="B46" s="9" t="s">
        <v>119</v>
      </c>
      <c r="C46" s="10">
        <f>C9+C27+C35+C36+C40</f>
        <v>67186.67</v>
      </c>
      <c r="D46" s="10">
        <f>D37+D40</f>
        <v>3578.2623850132263</v>
      </c>
      <c r="E46" s="10">
        <f>E40+E37</f>
        <v>19565.2</v>
      </c>
      <c r="F46" s="10">
        <f>F37+F40</f>
        <v>4707.1512783757453</v>
      </c>
      <c r="G46" s="10">
        <f>G40+G37</f>
        <v>6237.45</v>
      </c>
      <c r="H46" s="10">
        <f>H37+H40</f>
        <v>6043.4314870589178</v>
      </c>
      <c r="I46" s="109"/>
    </row>
    <row r="47" spans="1:9" s="14" customFormat="1" x14ac:dyDescent="0.3">
      <c r="A47" s="8" t="s">
        <v>84</v>
      </c>
      <c r="B47" s="9" t="s">
        <v>120</v>
      </c>
      <c r="C47" s="10" t="s">
        <v>111</v>
      </c>
      <c r="D47" s="10">
        <f>C46/C48*1000</f>
        <v>3578.2718524266506</v>
      </c>
      <c r="E47" s="10" t="s">
        <v>111</v>
      </c>
      <c r="F47" s="10">
        <f>E46/E48*1000</f>
        <v>4886.0474989386412</v>
      </c>
      <c r="G47" s="10" t="s">
        <v>111</v>
      </c>
      <c r="H47" s="10">
        <f>G46/G48*1000</f>
        <v>6321.0138024686357</v>
      </c>
    </row>
    <row r="48" spans="1:9" s="14" customFormat="1" ht="17.25" customHeight="1" x14ac:dyDescent="0.3">
      <c r="A48" s="8" t="s">
        <v>86</v>
      </c>
      <c r="B48" s="9" t="s">
        <v>98</v>
      </c>
      <c r="C48" s="10">
        <f>В!C48</f>
        <v>18776.29</v>
      </c>
      <c r="D48" s="10" t="s">
        <v>111</v>
      </c>
      <c r="E48" s="10">
        <f>В!E48</f>
        <v>4004.3</v>
      </c>
      <c r="F48" s="10" t="s">
        <v>111</v>
      </c>
      <c r="G48" s="10">
        <f>В!G48</f>
        <v>986.78</v>
      </c>
      <c r="H48" s="10" t="s">
        <v>111</v>
      </c>
    </row>
    <row r="49" spans="1:8" s="14" customFormat="1" x14ac:dyDescent="0.3">
      <c r="A49" s="8" t="s">
        <v>87</v>
      </c>
      <c r="B49" s="9" t="s">
        <v>88</v>
      </c>
      <c r="C49" s="10" t="s">
        <v>111</v>
      </c>
      <c r="D49" s="10">
        <f>D40/D37*100</f>
        <v>3.9991087668597181</v>
      </c>
      <c r="E49" s="10" t="s">
        <v>111</v>
      </c>
      <c r="F49" s="10">
        <f>F40/F37*100</f>
        <v>3.8379313137785904</v>
      </c>
      <c r="G49" s="10" t="s">
        <v>111</v>
      </c>
      <c r="H49" s="10">
        <f>H40/H37*100</f>
        <v>2.9641611381164745</v>
      </c>
    </row>
    <row r="50" spans="1:8" s="14" customFormat="1" ht="18.75" customHeight="1" x14ac:dyDescent="0.3">
      <c r="A50" s="8" t="s">
        <v>93</v>
      </c>
      <c r="B50" s="9" t="s">
        <v>121</v>
      </c>
      <c r="C50" s="10" t="s">
        <v>111</v>
      </c>
      <c r="D50" s="10">
        <f>D47*1.2</f>
        <v>4293.9262229119804</v>
      </c>
      <c r="E50" s="10" t="s">
        <v>111</v>
      </c>
      <c r="F50" s="10">
        <f>F47*1.2</f>
        <v>5863.2569987263696</v>
      </c>
      <c r="G50" s="10" t="s">
        <v>111</v>
      </c>
      <c r="H50" s="10">
        <f>H47*1.2-0.01</f>
        <v>7585.2065629623621</v>
      </c>
    </row>
    <row r="51" spans="1:8" s="14" customFormat="1" x14ac:dyDescent="0.3">
      <c r="A51" s="104"/>
      <c r="B51" s="84"/>
      <c r="C51" s="85"/>
      <c r="D51" s="85"/>
      <c r="E51" s="85"/>
      <c r="F51" s="85"/>
      <c r="G51" s="85"/>
      <c r="H51" s="85"/>
    </row>
    <row r="52" spans="1:8" ht="28.5" customHeight="1" x14ac:dyDescent="0.3">
      <c r="A52" s="104"/>
      <c r="B52" s="84"/>
      <c r="C52" s="85"/>
      <c r="D52" s="85"/>
      <c r="E52" s="85"/>
      <c r="F52" s="85"/>
      <c r="G52" s="85"/>
      <c r="H52" s="85"/>
    </row>
    <row r="53" spans="1:8" ht="15" customHeight="1" x14ac:dyDescent="0.3">
      <c r="A53" s="81"/>
      <c r="B53" s="82"/>
      <c r="C53" s="83"/>
      <c r="D53" s="48"/>
      <c r="E53" s="48"/>
      <c r="F53" s="48"/>
      <c r="G53" s="48"/>
      <c r="H53" s="48"/>
    </row>
    <row r="54" spans="1:8" x14ac:dyDescent="0.3">
      <c r="B54" s="21"/>
    </row>
    <row r="55" spans="1:8" x14ac:dyDescent="0.3">
      <c r="B55" s="22"/>
      <c r="D55" s="23"/>
      <c r="E55" s="23"/>
      <c r="F55" s="23"/>
      <c r="G55" s="23"/>
      <c r="H55" s="23"/>
    </row>
    <row r="56" spans="1:8" x14ac:dyDescent="0.3">
      <c r="D56" s="23"/>
      <c r="E56" s="23"/>
      <c r="F56" s="23"/>
      <c r="G56" s="23"/>
      <c r="H56" s="23"/>
    </row>
    <row r="57" spans="1:8" x14ac:dyDescent="0.3">
      <c r="A57" s="2"/>
    </row>
    <row r="58" spans="1:8" ht="17.25" customHeight="1" x14ac:dyDescent="0.3">
      <c r="A58" s="2"/>
      <c r="D58" s="24"/>
      <c r="E58" s="24"/>
      <c r="F58" s="24"/>
      <c r="G58" s="24"/>
      <c r="H58" s="24"/>
    </row>
    <row r="59" spans="1:8" ht="14.25" customHeight="1" x14ac:dyDescent="0.3">
      <c r="A59" s="2"/>
    </row>
    <row r="60" spans="1:8" ht="15.75" customHeight="1" x14ac:dyDescent="0.3">
      <c r="A60" s="2"/>
    </row>
    <row r="67" spans="4:8" x14ac:dyDescent="0.3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5" priority="1">
      <formula>AND(E1&lt;&gt;#REF!)</formula>
    </cfRule>
  </conditionalFormatting>
  <pageMargins left="1.1811023622047245" right="0.39370078740157483" top="0.61" bottom="0.56000000000000005" header="0" footer="0"/>
  <pageSetup paperSize="9" scale="8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0D53-1F94-4720-8274-10DCA9F85914}">
  <sheetPr>
    <tabColor rgb="FF7030A0"/>
    <pageSetUpPr fitToPage="1"/>
  </sheetPr>
  <dimension ref="A1:I67"/>
  <sheetViews>
    <sheetView view="pageBreakPreview" zoomScale="120" zoomScaleNormal="100" zoomScaleSheetLayoutView="120" workbookViewId="0">
      <selection activeCell="A6" sqref="A6:H50"/>
    </sheetView>
  </sheetViews>
  <sheetFormatPr defaultColWidth="9.21875" defaultRowHeight="14.4" x14ac:dyDescent="0.3"/>
  <cols>
    <col min="1" max="1" width="5" style="1" customWidth="1"/>
    <col min="2" max="2" width="45.77734375" style="2" customWidth="1"/>
    <col min="3" max="3" width="9.21875" style="2" customWidth="1"/>
    <col min="4" max="4" width="8.5546875" style="2" customWidth="1"/>
    <col min="5" max="5" width="7.77734375" style="2" customWidth="1"/>
    <col min="6" max="6" width="8.44140625" style="2" customWidth="1"/>
    <col min="7" max="7" width="8.21875" style="2" customWidth="1"/>
    <col min="8" max="8" width="9.21875" style="2" customWidth="1"/>
    <col min="9" max="16384" width="9.21875" style="3"/>
  </cols>
  <sheetData>
    <row r="1" spans="1:9" ht="23.7" customHeight="1" x14ac:dyDescent="0.3">
      <c r="E1" s="123" t="s">
        <v>50</v>
      </c>
      <c r="F1" s="124"/>
      <c r="G1" s="124"/>
      <c r="H1" s="124"/>
    </row>
    <row r="3" spans="1:9" ht="20.25" customHeight="1" x14ac:dyDescent="0.3">
      <c r="A3" s="125" t="s">
        <v>131</v>
      </c>
      <c r="B3" s="125"/>
      <c r="C3" s="125"/>
      <c r="D3" s="125"/>
      <c r="E3" s="125"/>
      <c r="F3" s="125"/>
      <c r="G3" s="125"/>
      <c r="H3" s="125"/>
    </row>
    <row r="4" spans="1:9" ht="15.75" customHeight="1" x14ac:dyDescent="0.3">
      <c r="A4" s="120" t="s">
        <v>130</v>
      </c>
      <c r="B4" s="120"/>
      <c r="C4" s="120"/>
      <c r="D4" s="120"/>
      <c r="E4" s="120"/>
      <c r="F4" s="120"/>
      <c r="G4" s="120"/>
      <c r="H4" s="120"/>
    </row>
    <row r="5" spans="1:9" x14ac:dyDescent="0.3">
      <c r="A5" s="64"/>
      <c r="B5" s="64"/>
      <c r="C5" s="64"/>
      <c r="D5" s="64"/>
      <c r="E5" s="65"/>
      <c r="H5" s="4" t="s">
        <v>0</v>
      </c>
    </row>
    <row r="6" spans="1:9" ht="39" customHeight="1" x14ac:dyDescent="0.3">
      <c r="A6" s="121" t="s">
        <v>1</v>
      </c>
      <c r="B6" s="121" t="s">
        <v>2</v>
      </c>
      <c r="C6" s="122" t="s">
        <v>3</v>
      </c>
      <c r="D6" s="122"/>
      <c r="E6" s="122" t="s">
        <v>4</v>
      </c>
      <c r="F6" s="122"/>
      <c r="G6" s="122" t="s">
        <v>92</v>
      </c>
      <c r="H6" s="122"/>
    </row>
    <row r="7" spans="1:9" ht="20.399999999999999" x14ac:dyDescent="0.3">
      <c r="A7" s="121"/>
      <c r="B7" s="121"/>
      <c r="C7" s="103" t="s">
        <v>90</v>
      </c>
      <c r="D7" s="103" t="s">
        <v>91</v>
      </c>
      <c r="E7" s="103" t="s">
        <v>90</v>
      </c>
      <c r="F7" s="103" t="s">
        <v>91</v>
      </c>
      <c r="G7" s="103" t="s">
        <v>90</v>
      </c>
      <c r="H7" s="103" t="s">
        <v>91</v>
      </c>
    </row>
    <row r="8" spans="1:9" ht="12.75" customHeight="1" x14ac:dyDescent="0.3">
      <c r="A8" s="57">
        <v>1</v>
      </c>
      <c r="B8" s="103">
        <v>2</v>
      </c>
      <c r="C8" s="103">
        <v>3</v>
      </c>
      <c r="D8" s="103">
        <v>4</v>
      </c>
      <c r="E8" s="103">
        <v>5</v>
      </c>
      <c r="F8" s="103">
        <v>6</v>
      </c>
      <c r="G8" s="103">
        <v>7</v>
      </c>
      <c r="H8" s="103">
        <v>8</v>
      </c>
    </row>
    <row r="9" spans="1:9" ht="14.1" customHeight="1" x14ac:dyDescent="0.3">
      <c r="A9" s="8">
        <v>1</v>
      </c>
      <c r="B9" s="9" t="s">
        <v>54</v>
      </c>
      <c r="C9" s="10">
        <f t="shared" ref="C9:F9" si="0">C10+C18+C19+C23</f>
        <v>58399.479999999996</v>
      </c>
      <c r="D9" s="10">
        <f t="shared" si="0"/>
        <v>3110.2779090011923</v>
      </c>
      <c r="E9" s="10">
        <f t="shared" si="0"/>
        <v>17489.060000000001</v>
      </c>
      <c r="F9" s="10">
        <f t="shared" si="0"/>
        <v>4367.5798623979217</v>
      </c>
      <c r="G9" s="10">
        <f>G10+G18+G19+G23</f>
        <v>5671.2999999999993</v>
      </c>
      <c r="H9" s="10">
        <f>H10+H18+H19+H23-0.01</f>
        <v>5747.2788947891113</v>
      </c>
    </row>
    <row r="10" spans="1:9" ht="14.1" customHeight="1" x14ac:dyDescent="0.3">
      <c r="A10" s="8" t="s">
        <v>5</v>
      </c>
      <c r="B10" s="9" t="s">
        <v>55</v>
      </c>
      <c r="C10" s="10">
        <f t="shared" ref="C10:E10" si="1">C11+C15+C16+C17</f>
        <v>34232.5</v>
      </c>
      <c r="D10" s="10">
        <f t="shared" si="1"/>
        <v>1823.1769960945423</v>
      </c>
      <c r="E10" s="10">
        <f t="shared" si="1"/>
        <v>12335.130000000001</v>
      </c>
      <c r="F10" s="10">
        <f>F11+F15+F16+F17+0.01</f>
        <v>3080.4809936817919</v>
      </c>
      <c r="G10" s="10">
        <f>G11+G15+G16+G17</f>
        <v>4401.2199999999993</v>
      </c>
      <c r="H10" s="10">
        <f>H11+H15+H16+H17</f>
        <v>4460.1836275562937</v>
      </c>
    </row>
    <row r="11" spans="1:9" ht="15" customHeight="1" x14ac:dyDescent="0.3">
      <c r="A11" s="57" t="s">
        <v>8</v>
      </c>
      <c r="B11" s="52" t="s">
        <v>110</v>
      </c>
      <c r="C11" s="11">
        <f>В!C10</f>
        <v>25874.880000000001</v>
      </c>
      <c r="D11" s="11">
        <f>В!D10</f>
        <v>1378.0613742118383</v>
      </c>
      <c r="E11" s="11">
        <f>В!E10</f>
        <v>10552.76</v>
      </c>
      <c r="F11" s="11">
        <f>В!F10</f>
        <v>2635.3569912344228</v>
      </c>
      <c r="G11" s="11">
        <f>В!G10</f>
        <v>3961.99</v>
      </c>
      <c r="H11" s="11">
        <f>В!H10</f>
        <v>4015.0692150225987</v>
      </c>
      <c r="I11" s="111"/>
    </row>
    <row r="12" spans="1:9" ht="17.25" customHeight="1" x14ac:dyDescent="0.3">
      <c r="A12" s="57" t="s">
        <v>59</v>
      </c>
      <c r="B12" s="52" t="s">
        <v>56</v>
      </c>
      <c r="C12" s="11">
        <f>В!C11</f>
        <v>19527.98</v>
      </c>
      <c r="D12" s="11">
        <f>В!D11</f>
        <v>1040.034000327008</v>
      </c>
      <c r="E12" s="11">
        <f>В!E11</f>
        <v>9199.19</v>
      </c>
      <c r="F12" s="11">
        <f>В!F11</f>
        <v>2297.3278725370228</v>
      </c>
      <c r="G12" s="11">
        <f>В!G11</f>
        <v>3628.43</v>
      </c>
      <c r="H12" s="11">
        <f>В!H11</f>
        <v>3677.0404750805651</v>
      </c>
    </row>
    <row r="13" spans="1:9" ht="15" customHeight="1" x14ac:dyDescent="0.3">
      <c r="A13" s="57" t="s">
        <v>60</v>
      </c>
      <c r="B13" s="52" t="s">
        <v>57</v>
      </c>
      <c r="C13" s="11">
        <f>В!C12</f>
        <v>1743.84</v>
      </c>
      <c r="D13" s="11">
        <f>В!D12</f>
        <v>92.88457745912531</v>
      </c>
      <c r="E13" s="11">
        <f>В!E12</f>
        <v>371.9</v>
      </c>
      <c r="F13" s="11">
        <f>В!F12</f>
        <v>92.875159203855844</v>
      </c>
      <c r="G13" s="11">
        <f>В!G12</f>
        <v>91.65</v>
      </c>
      <c r="H13" s="11">
        <f>В!H12</f>
        <v>92.877845112385756</v>
      </c>
    </row>
    <row r="14" spans="1:9" ht="16.5" customHeight="1" x14ac:dyDescent="0.3">
      <c r="A14" s="57" t="s">
        <v>61</v>
      </c>
      <c r="B14" s="52" t="s">
        <v>58</v>
      </c>
      <c r="C14" s="11">
        <f>В!C13</f>
        <v>4603.0600000000004</v>
      </c>
      <c r="D14" s="11">
        <f>В!D13</f>
        <v>245.15279642570499</v>
      </c>
      <c r="E14" s="11">
        <f>В!E13</f>
        <v>981.67</v>
      </c>
      <c r="F14" s="11">
        <f>В!F13</f>
        <v>245.15395949354442</v>
      </c>
      <c r="G14" s="11">
        <f>В!G13</f>
        <v>241.91</v>
      </c>
      <c r="H14" s="11">
        <f>В!H13</f>
        <v>245.15089482964794</v>
      </c>
    </row>
    <row r="15" spans="1:9" ht="16.5" customHeight="1" x14ac:dyDescent="0.3">
      <c r="A15" s="57" t="s">
        <v>9</v>
      </c>
      <c r="B15" s="52" t="s">
        <v>12</v>
      </c>
      <c r="C15" s="11">
        <f>В!C14+Т!C11</f>
        <v>5371.86</v>
      </c>
      <c r="D15" s="11">
        <f>В!D14+Т!D11</f>
        <v>286.09805238415038</v>
      </c>
      <c r="E15" s="11">
        <f>В!E14+Т!E11</f>
        <v>1145.6199999999999</v>
      </c>
      <c r="F15" s="11">
        <f>В!F14+Т!F11</f>
        <v>286.09744524636017</v>
      </c>
      <c r="G15" s="11">
        <f>В!G14+Т!G11</f>
        <v>282.32</v>
      </c>
      <c r="H15" s="11">
        <f>В!H14+Т!H11</f>
        <v>286.10227203632013</v>
      </c>
    </row>
    <row r="16" spans="1:9" ht="18" customHeight="1" x14ac:dyDescent="0.3">
      <c r="A16" s="57" t="s">
        <v>10</v>
      </c>
      <c r="B16" s="52" t="s">
        <v>13</v>
      </c>
      <c r="C16" s="11">
        <f>В!C15</f>
        <v>336.03</v>
      </c>
      <c r="D16" s="11">
        <f>В!D15</f>
        <v>17.896506711389733</v>
      </c>
      <c r="E16" s="11">
        <f>В!E15</f>
        <v>71.66</v>
      </c>
      <c r="F16" s="11">
        <f>В!F15</f>
        <v>17.895762055790023</v>
      </c>
      <c r="G16" s="11">
        <f>В!G15</f>
        <v>17.66</v>
      </c>
      <c r="H16" s="11">
        <f>В!H15</f>
        <v>17.896592958916884</v>
      </c>
    </row>
    <row r="17" spans="1:9" ht="14.1" customHeight="1" x14ac:dyDescent="0.3">
      <c r="A17" s="57" t="s">
        <v>11</v>
      </c>
      <c r="B17" s="52" t="s">
        <v>35</v>
      </c>
      <c r="C17" s="11">
        <f>В!C16+Т!C14+П!C10</f>
        <v>2649.73</v>
      </c>
      <c r="D17" s="11">
        <f>В!D16+Т!D14</f>
        <v>141.12106278716402</v>
      </c>
      <c r="E17" s="11">
        <f>В!E16+Т!E14+П!E10</f>
        <v>565.09</v>
      </c>
      <c r="F17" s="11">
        <f>В!F16+Т!F14</f>
        <v>141.12079514521889</v>
      </c>
      <c r="G17" s="11">
        <f>В!G16+Т!G14+П!G10</f>
        <v>139.25</v>
      </c>
      <c r="H17" s="11">
        <f>В!H16+Т!H14</f>
        <v>141.11554753845843</v>
      </c>
    </row>
    <row r="18" spans="1:9" ht="14.1" customHeight="1" x14ac:dyDescent="0.3">
      <c r="A18" s="8" t="s">
        <v>6</v>
      </c>
      <c r="B18" s="9" t="s">
        <v>95</v>
      </c>
      <c r="C18" s="10">
        <f>В!C17+Т!C15+П!C11</f>
        <v>11419.4</v>
      </c>
      <c r="D18" s="10">
        <f>В!D17+Т!D15+П!D11</f>
        <v>608.18191453157135</v>
      </c>
      <c r="E18" s="10">
        <f>В!E17+Т!E15+П!E11</f>
        <v>2435.3399999999997</v>
      </c>
      <c r="F18" s="10">
        <f>В!F17+Т!F15+П!F11</f>
        <v>608.18120520440527</v>
      </c>
      <c r="G18" s="10">
        <f>В!G17+Т!G15+П!G11</f>
        <v>600.13</v>
      </c>
      <c r="H18" s="10">
        <f>В!H17+Т!H15+П!H11</f>
        <v>608.18000749913858</v>
      </c>
    </row>
    <row r="19" spans="1:9" ht="14.1" customHeight="1" x14ac:dyDescent="0.3">
      <c r="A19" s="8" t="s">
        <v>7</v>
      </c>
      <c r="B19" s="9" t="s">
        <v>96</v>
      </c>
      <c r="C19" s="10">
        <f t="shared" ref="C19:F19" si="2">C20+C21+C22</f>
        <v>4476.45</v>
      </c>
      <c r="D19" s="10">
        <f t="shared" si="2"/>
        <v>238.40971778769926</v>
      </c>
      <c r="E19" s="10">
        <f t="shared" si="2"/>
        <v>954.66</v>
      </c>
      <c r="F19" s="10">
        <f t="shared" si="2"/>
        <v>238.40871063606619</v>
      </c>
      <c r="G19" s="10">
        <f>G20+G21+G22</f>
        <v>235.26</v>
      </c>
      <c r="H19" s="10">
        <f>H20+H21+H22</f>
        <v>238.41180404953485</v>
      </c>
      <c r="I19" s="14"/>
    </row>
    <row r="20" spans="1:9" ht="14.1" customHeight="1" x14ac:dyDescent="0.3">
      <c r="A20" s="57" t="s">
        <v>14</v>
      </c>
      <c r="B20" s="52" t="s">
        <v>15</v>
      </c>
      <c r="C20" s="11">
        <f>В!C19+Т!C17+П!C13</f>
        <v>2512.2799999999997</v>
      </c>
      <c r="D20" s="11">
        <f>C20/C48*1000</f>
        <v>133.80066030083685</v>
      </c>
      <c r="E20" s="11">
        <f>В!E19+Т!E17+П!E13</f>
        <v>535.77</v>
      </c>
      <c r="F20" s="11">
        <f>E20/E48*1000</f>
        <v>133.79866643358386</v>
      </c>
      <c r="G20" s="11">
        <f>В!G19+Т!G17+П!G13</f>
        <v>132.03</v>
      </c>
      <c r="H20" s="11">
        <f>G20/G48*1000</f>
        <v>133.79882040576422</v>
      </c>
    </row>
    <row r="21" spans="1:9" ht="14.1" customHeight="1" x14ac:dyDescent="0.3">
      <c r="A21" s="57" t="s">
        <v>16</v>
      </c>
      <c r="B21" s="52" t="s">
        <v>17</v>
      </c>
      <c r="C21" s="11">
        <f>В!C20+Т!C18+П!C14</f>
        <v>756.32999999999993</v>
      </c>
      <c r="D21" s="11">
        <f>В!D20+Т!D18+П!D14</f>
        <v>40.281120498245386</v>
      </c>
      <c r="E21" s="11">
        <f>В!E20+Т!E18+П!E14</f>
        <v>161.30000000000001</v>
      </c>
      <c r="F21" s="11">
        <f>В!F20+Т!F18+П!F14</f>
        <v>40.281697175536294</v>
      </c>
      <c r="G21" s="11">
        <f>В!G20+Т!G18+П!G14</f>
        <v>39.75</v>
      </c>
      <c r="H21" s="11">
        <f>В!H20+Т!H18+П!H14</f>
        <v>40.28253511420985</v>
      </c>
    </row>
    <row r="22" spans="1:9" ht="14.1" customHeight="1" x14ac:dyDescent="0.3">
      <c r="A22" s="57" t="s">
        <v>18</v>
      </c>
      <c r="B22" s="52" t="s">
        <v>20</v>
      </c>
      <c r="C22" s="11">
        <f>В!C22+Т!C19</f>
        <v>1207.8400000000001</v>
      </c>
      <c r="D22" s="11">
        <f>В!D22+Т!D19+П!D15</f>
        <v>64.327936988617026</v>
      </c>
      <c r="E22" s="11">
        <f>В!E22+Т!E19+П!E15</f>
        <v>257.59000000000003</v>
      </c>
      <c r="F22" s="11">
        <f>В!F22+Т!F19+П!F15</f>
        <v>64.328347026946034</v>
      </c>
      <c r="G22" s="11">
        <f>В!G22+Т!G19+П!G15</f>
        <v>63.48</v>
      </c>
      <c r="H22" s="11">
        <f>В!H22+Т!H19+П!H15+0.01</f>
        <v>64.330448529560798</v>
      </c>
    </row>
    <row r="23" spans="1:9" ht="14.1" customHeight="1" x14ac:dyDescent="0.3">
      <c r="A23" s="8" t="s">
        <v>21</v>
      </c>
      <c r="B23" s="9" t="s">
        <v>101</v>
      </c>
      <c r="C23" s="10">
        <f t="shared" ref="C23:G23" si="3">C24+C25+C26</f>
        <v>8271.1299999999992</v>
      </c>
      <c r="D23" s="10">
        <f>D24+D25+D26</f>
        <v>440.50928058737901</v>
      </c>
      <c r="E23" s="10">
        <f t="shared" si="3"/>
        <v>1763.93</v>
      </c>
      <c r="F23" s="10">
        <f>F24+F25+F26</f>
        <v>440.50895287565868</v>
      </c>
      <c r="G23" s="10">
        <f t="shared" si="3"/>
        <v>434.69000000000005</v>
      </c>
      <c r="H23" s="10">
        <f>H24+H25+H26</f>
        <v>440.51345568414439</v>
      </c>
      <c r="I23" s="14"/>
    </row>
    <row r="24" spans="1:9" ht="14.1" customHeight="1" x14ac:dyDescent="0.3">
      <c r="A24" s="57" t="s">
        <v>22</v>
      </c>
      <c r="B24" s="52" t="s">
        <v>23</v>
      </c>
      <c r="C24" s="11">
        <f>В!C24+Т!C21+П!C17</f>
        <v>4507.1099999999997</v>
      </c>
      <c r="D24" s="11">
        <f>В!D24+Т!D21+П!D17+0.01</f>
        <v>240.05262822953839</v>
      </c>
      <c r="E24" s="11">
        <f>В!E24+Т!E21+П!E17</f>
        <v>961.2</v>
      </c>
      <c r="F24" s="11">
        <f>В!F24+Т!F21+П!F17+0.01</f>
        <v>240.0519548984841</v>
      </c>
      <c r="G24" s="11">
        <f>В!G24+Т!G21+П!G17</f>
        <v>236.88</v>
      </c>
      <c r="H24" s="11">
        <f>В!H24+Т!H21+П!H17</f>
        <v>240.05350736739697</v>
      </c>
    </row>
    <row r="25" spans="1:9" ht="14.1" customHeight="1" x14ac:dyDescent="0.3">
      <c r="A25" s="57" t="s">
        <v>24</v>
      </c>
      <c r="B25" s="52" t="s">
        <v>15</v>
      </c>
      <c r="C25" s="11">
        <f>В!C25+Т!C22+П!C18</f>
        <v>991.56000000000006</v>
      </c>
      <c r="D25" s="11">
        <f>В!D25+Т!D22+П!D18</f>
        <v>52.809154524136545</v>
      </c>
      <c r="E25" s="11">
        <f>В!E25+Т!E22+П!E18</f>
        <v>211.47</v>
      </c>
      <c r="F25" s="11">
        <f>В!F25+Т!F22+П!F18</f>
        <v>52.810728466898077</v>
      </c>
      <c r="G25" s="11">
        <f>В!G25+Т!G22+П!G18+0.01</f>
        <v>52.11</v>
      </c>
      <c r="H25" s="11">
        <f>В!H25+Т!H22+П!H18+0.01</f>
        <v>52.80798942013417</v>
      </c>
    </row>
    <row r="26" spans="1:9" ht="14.1" customHeight="1" x14ac:dyDescent="0.3">
      <c r="A26" s="57" t="s">
        <v>25</v>
      </c>
      <c r="B26" s="52" t="s">
        <v>26</v>
      </c>
      <c r="C26" s="11">
        <f>В!C26+Т!C23+П!C19</f>
        <v>2772.4599999999996</v>
      </c>
      <c r="D26" s="11">
        <f>В!D26+Т!D23+П!D19-0.01</f>
        <v>147.64749783370411</v>
      </c>
      <c r="E26" s="11">
        <f>В!E26+Т!E23+П!E19</f>
        <v>591.26</v>
      </c>
      <c r="F26" s="11">
        <f>В!F26+Т!F23+П!F19-0.01</f>
        <v>147.64626951027648</v>
      </c>
      <c r="G26" s="11">
        <f>В!G26+Т!G23+П!G19</f>
        <v>145.70000000000002</v>
      </c>
      <c r="H26" s="11">
        <f>В!H26+Т!H23+П!H19+0.01</f>
        <v>147.65195889661322</v>
      </c>
    </row>
    <row r="27" spans="1:9" ht="14.1" customHeight="1" x14ac:dyDescent="0.3">
      <c r="A27" s="8" t="s">
        <v>99</v>
      </c>
      <c r="B27" s="9" t="s">
        <v>62</v>
      </c>
      <c r="C27" s="10">
        <f t="shared" ref="C27:G27" si="4">C28+C29+C30</f>
        <v>6203.47</v>
      </c>
      <c r="D27" s="10">
        <f>D28+D29+D30</f>
        <v>330.38848462608956</v>
      </c>
      <c r="E27" s="10">
        <f t="shared" si="4"/>
        <v>1322.9999999999998</v>
      </c>
      <c r="F27" s="10">
        <f>F28+F29+F30</f>
        <v>330.39492995030338</v>
      </c>
      <c r="G27" s="10">
        <f t="shared" si="4"/>
        <v>326.03000000000003</v>
      </c>
      <c r="H27" s="10">
        <f>H28+H29+H30</f>
        <v>330.38785970530415</v>
      </c>
      <c r="I27" s="14"/>
    </row>
    <row r="28" spans="1:9" ht="15.75" customHeight="1" x14ac:dyDescent="0.3">
      <c r="A28" s="57" t="s">
        <v>27</v>
      </c>
      <c r="B28" s="52" t="s">
        <v>23</v>
      </c>
      <c r="C28" s="11">
        <f>В!C28+Т!C25+П!C21</f>
        <v>4717.7</v>
      </c>
      <c r="D28" s="11">
        <f>В!D28+Т!D25+П!D21</f>
        <v>251.25836893230769</v>
      </c>
      <c r="E28" s="11">
        <f>В!E28+Т!E25+П!E21</f>
        <v>1006.1199999999999</v>
      </c>
      <c r="F28" s="11">
        <v>251.26</v>
      </c>
      <c r="G28" s="11">
        <f>В!G28+Т!G25+П!G21</f>
        <v>247.94</v>
      </c>
      <c r="H28" s="11">
        <f>В!H28+Т!H25+П!H21-0.01</f>
        <v>251.26167940169037</v>
      </c>
    </row>
    <row r="29" spans="1:9" ht="14.1" customHeight="1" x14ac:dyDescent="0.3">
      <c r="A29" s="57" t="s">
        <v>28</v>
      </c>
      <c r="B29" s="52" t="s">
        <v>15</v>
      </c>
      <c r="C29" s="11">
        <f>В!C29+Т!C26+П!C22</f>
        <v>1037.8900000000001</v>
      </c>
      <c r="D29" s="11">
        <f>В!D29+Т!D26+П!D22</f>
        <v>55.276628130477313</v>
      </c>
      <c r="E29" s="11">
        <f>В!E29+Т!E26+П!E22</f>
        <v>221.35999999999999</v>
      </c>
      <c r="F29" s="11">
        <f>E29/E48*1000</f>
        <v>55.280573383612612</v>
      </c>
      <c r="G29" s="11">
        <f>В!G29+Т!G26+П!G22</f>
        <v>54.550000000000004</v>
      </c>
      <c r="H29" s="11">
        <f>G29/G48*1000</f>
        <v>55.280812339123216</v>
      </c>
    </row>
    <row r="30" spans="1:9" ht="14.1" customHeight="1" x14ac:dyDescent="0.3">
      <c r="A30" s="57" t="s">
        <v>29</v>
      </c>
      <c r="B30" s="52" t="s">
        <v>26</v>
      </c>
      <c r="C30" s="11">
        <f>В!C30+Т!C27+П!C23</f>
        <v>447.87999999999994</v>
      </c>
      <c r="D30" s="11">
        <f>В!D30+Т!D27+П!D23</f>
        <v>23.853487563304569</v>
      </c>
      <c r="E30" s="11">
        <f>В!E30+Т!E27+П!E23</f>
        <v>95.52</v>
      </c>
      <c r="F30" s="11">
        <f>E30/E48*1000</f>
        <v>23.854356566690807</v>
      </c>
      <c r="G30" s="11">
        <f>В!G30+Т!G27+П!G23</f>
        <v>23.54</v>
      </c>
      <c r="H30" s="11">
        <f>В!H30+Т!H27+П!H23-0.01</f>
        <v>23.845367964490563</v>
      </c>
    </row>
    <row r="31" spans="1:9" ht="14.1" customHeight="1" x14ac:dyDescent="0.3">
      <c r="A31" s="8" t="s">
        <v>64</v>
      </c>
      <c r="B31" s="68" t="s">
        <v>63</v>
      </c>
      <c r="C31" s="10">
        <f>C32+C33+C34</f>
        <v>0</v>
      </c>
      <c r="D31" s="10">
        <f>D32+D33+D34</f>
        <v>0</v>
      </c>
      <c r="E31" s="10">
        <f t="shared" ref="E31:H31" si="5">E32+E33+E34</f>
        <v>0</v>
      </c>
      <c r="F31" s="10">
        <f t="shared" si="5"/>
        <v>0</v>
      </c>
      <c r="G31" s="10">
        <f t="shared" si="5"/>
        <v>0</v>
      </c>
      <c r="H31" s="10">
        <f t="shared" si="5"/>
        <v>0</v>
      </c>
    </row>
    <row r="32" spans="1:9" ht="14.1" customHeight="1" x14ac:dyDescent="0.3">
      <c r="A32" s="57" t="s">
        <v>65</v>
      </c>
      <c r="B32" s="52" t="s">
        <v>23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</row>
    <row r="33" spans="1:9" ht="14.1" customHeight="1" x14ac:dyDescent="0.3">
      <c r="A33" s="57" t="s">
        <v>66</v>
      </c>
      <c r="B33" s="52" t="s">
        <v>15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</row>
    <row r="34" spans="1:9" ht="14.1" customHeight="1" x14ac:dyDescent="0.3">
      <c r="A34" s="57" t="s">
        <v>67</v>
      </c>
      <c r="B34" s="52" t="s">
        <v>26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</row>
    <row r="35" spans="1:9" ht="14.1" customHeight="1" x14ac:dyDescent="0.3">
      <c r="A35" s="8" t="s">
        <v>68</v>
      </c>
      <c r="B35" s="9" t="s">
        <v>30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</row>
    <row r="36" spans="1:9" ht="14.1" customHeight="1" x14ac:dyDescent="0.3">
      <c r="A36" s="8" t="s">
        <v>69</v>
      </c>
      <c r="B36" s="9" t="s">
        <v>31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</row>
    <row r="37" spans="1:9" s="14" customFormat="1" x14ac:dyDescent="0.3">
      <c r="A37" s="8" t="s">
        <v>70</v>
      </c>
      <c r="B37" s="9" t="s">
        <v>71</v>
      </c>
      <c r="C37" s="10">
        <f t="shared" ref="C37:D37" si="6">C27+C9</f>
        <v>64602.95</v>
      </c>
      <c r="D37" s="10">
        <f t="shared" si="6"/>
        <v>3440.6663936272816</v>
      </c>
      <c r="E37" s="10">
        <f>E27+E9</f>
        <v>18812.060000000001</v>
      </c>
      <c r="F37" s="10">
        <f>F27+F9</f>
        <v>4697.9747923482255</v>
      </c>
      <c r="G37" s="10">
        <f>G27+G9</f>
        <v>5997.329999999999</v>
      </c>
      <c r="H37" s="10">
        <f>H27+H9</f>
        <v>6077.6667544944157</v>
      </c>
      <c r="I37" s="109"/>
    </row>
    <row r="38" spans="1:9" ht="14.1" customHeight="1" x14ac:dyDescent="0.3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" customHeight="1" x14ac:dyDescent="0.3">
      <c r="A39" s="8" t="s">
        <v>74</v>
      </c>
      <c r="B39" s="9" t="s">
        <v>32</v>
      </c>
      <c r="C39" s="10">
        <f t="shared" ref="C39" si="7">SUM(D39:H39)</f>
        <v>0</v>
      </c>
      <c r="D39" s="10">
        <v>0</v>
      </c>
      <c r="E39" s="10">
        <f t="shared" ref="E39" si="8">SUM(F39:J39)</f>
        <v>0</v>
      </c>
      <c r="F39" s="10">
        <v>0</v>
      </c>
      <c r="G39" s="10">
        <f t="shared" ref="G39" si="9">SUM(H39:L39)</f>
        <v>0</v>
      </c>
      <c r="H39" s="10">
        <v>0</v>
      </c>
    </row>
    <row r="40" spans="1:9" ht="14.1" customHeight="1" x14ac:dyDescent="0.3">
      <c r="A40" s="8" t="s">
        <v>76</v>
      </c>
      <c r="B40" s="9" t="s">
        <v>75</v>
      </c>
      <c r="C40" s="10">
        <f t="shared" ref="C40:H40" si="10">C41+C42+C43+C44+C45</f>
        <v>2583.73</v>
      </c>
      <c r="D40" s="10">
        <f t="shared" si="10"/>
        <v>137.5959913859447</v>
      </c>
      <c r="E40" s="10">
        <f t="shared" si="10"/>
        <v>753.13</v>
      </c>
      <c r="F40" s="10">
        <f>F41+F42+F43+F44+F45</f>
        <v>188.08031366281247</v>
      </c>
      <c r="G40" s="10">
        <f t="shared" si="10"/>
        <v>240.13</v>
      </c>
      <c r="H40" s="10">
        <f t="shared" si="10"/>
        <v>243.34704797421918</v>
      </c>
      <c r="I40" s="110"/>
    </row>
    <row r="41" spans="1:9" s="14" customFormat="1" ht="14.1" customHeight="1" x14ac:dyDescent="0.3">
      <c r="A41" s="57" t="s">
        <v>39</v>
      </c>
      <c r="B41" s="52" t="s">
        <v>33</v>
      </c>
      <c r="C41" s="11">
        <f>В!C41+Т!C37</f>
        <v>394.13</v>
      </c>
      <c r="D41" s="11">
        <f>В!D41+Т!D37+П!D33</f>
        <v>20.990834717614607</v>
      </c>
      <c r="E41" s="11">
        <f>В!E41+Т!E37</f>
        <v>114.88</v>
      </c>
      <c r="F41" s="11">
        <f>В!F41+Т!F37+П!F33</f>
        <v>28.689159153909543</v>
      </c>
      <c r="G41" s="11">
        <f>В!G41+Т!G37</f>
        <v>36.630000000000003</v>
      </c>
      <c r="H41" s="11">
        <f>В!H41+Т!H37+П!H33</f>
        <v>37.120736131660557</v>
      </c>
    </row>
    <row r="42" spans="1:9" s="14" customFormat="1" x14ac:dyDescent="0.3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">
      <c r="A44" s="57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">
      <c r="A45" s="57" t="s">
        <v>82</v>
      </c>
      <c r="B45" s="52" t="s">
        <v>79</v>
      </c>
      <c r="C45" s="11">
        <f>В!C45+Т!C41</f>
        <v>2189.6</v>
      </c>
      <c r="D45" s="11">
        <f>В!D45+Т!D41</f>
        <v>116.6051566683301</v>
      </c>
      <c r="E45" s="11">
        <f>В!E45+Т!E41</f>
        <v>638.25</v>
      </c>
      <c r="F45" s="11">
        <f>В!F45+Т!F41</f>
        <v>159.39115450890293</v>
      </c>
      <c r="G45" s="11">
        <f>В!G45+Т!G41</f>
        <v>203.5</v>
      </c>
      <c r="H45" s="11">
        <f>В!H45+Т!H41</f>
        <v>206.22631184255863</v>
      </c>
    </row>
    <row r="46" spans="1:9" s="14" customFormat="1" ht="15.75" customHeight="1" x14ac:dyDescent="0.3">
      <c r="A46" s="8" t="s">
        <v>83</v>
      </c>
      <c r="B46" s="9" t="s">
        <v>113</v>
      </c>
      <c r="C46" s="10">
        <f>C9+C27+C35+C36+C40</f>
        <v>67186.679999999993</v>
      </c>
      <c r="D46" s="10">
        <f>D37+D40+0.01</f>
        <v>3578.2723850132265</v>
      </c>
      <c r="E46" s="10">
        <f>E40+E37</f>
        <v>19565.190000000002</v>
      </c>
      <c r="F46" s="10">
        <f>F37+F40-0.01</f>
        <v>4886.0451060110381</v>
      </c>
      <c r="G46" s="10">
        <f>G40+G37</f>
        <v>6237.4599999999991</v>
      </c>
      <c r="H46" s="10">
        <f>H37+H40+0.01</f>
        <v>6321.023802468635</v>
      </c>
      <c r="I46" s="109"/>
    </row>
    <row r="47" spans="1:9" s="14" customFormat="1" x14ac:dyDescent="0.3">
      <c r="A47" s="8" t="s">
        <v>84</v>
      </c>
      <c r="B47" s="9" t="s">
        <v>114</v>
      </c>
      <c r="C47" s="10" t="s">
        <v>111</v>
      </c>
      <c r="D47" s="10">
        <f>C46/C48*1000</f>
        <v>3578.2723850132261</v>
      </c>
      <c r="E47" s="10" t="s">
        <v>111</v>
      </c>
      <c r="F47" s="10">
        <f>E46/E48*1000</f>
        <v>4886.0450016232553</v>
      </c>
      <c r="G47" s="10" t="s">
        <v>111</v>
      </c>
      <c r="H47" s="10">
        <f>G46/G48*1000</f>
        <v>6321.0239364397321</v>
      </c>
    </row>
    <row r="48" spans="1:9" s="14" customFormat="1" ht="17.25" customHeight="1" x14ac:dyDescent="0.3">
      <c r="A48" s="8" t="s">
        <v>86</v>
      </c>
      <c r="B48" s="9" t="s">
        <v>98</v>
      </c>
      <c r="C48" s="10">
        <f>В!C48</f>
        <v>18776.29</v>
      </c>
      <c r="D48" s="10" t="s">
        <v>111</v>
      </c>
      <c r="E48" s="10">
        <f>В!E48</f>
        <v>4004.3</v>
      </c>
      <c r="F48" s="10" t="s">
        <v>111</v>
      </c>
      <c r="G48" s="10">
        <f>В!G48</f>
        <v>986.78</v>
      </c>
      <c r="H48" s="10" t="s">
        <v>111</v>
      </c>
      <c r="I48" s="109"/>
    </row>
    <row r="49" spans="1:8" s="14" customFormat="1" x14ac:dyDescent="0.3">
      <c r="A49" s="8" t="s">
        <v>87</v>
      </c>
      <c r="B49" s="9" t="s">
        <v>88</v>
      </c>
      <c r="C49" s="10" t="s">
        <v>111</v>
      </c>
      <c r="D49" s="10">
        <v>4</v>
      </c>
      <c r="E49" s="10" t="s">
        <v>111</v>
      </c>
      <c r="F49" s="10">
        <f>F40/F37*100</f>
        <v>4.0034338619514562</v>
      </c>
      <c r="G49" s="10" t="s">
        <v>111</v>
      </c>
      <c r="H49" s="10">
        <f>H40/H37*100</f>
        <v>4.0039550999446423</v>
      </c>
    </row>
    <row r="50" spans="1:8" s="14" customFormat="1" ht="18.75" customHeight="1" x14ac:dyDescent="0.3">
      <c r="A50" s="8" t="s">
        <v>93</v>
      </c>
      <c r="B50" s="9" t="s">
        <v>115</v>
      </c>
      <c r="C50" s="10" t="s">
        <v>111</v>
      </c>
      <c r="D50" s="10">
        <f>D46*1.2-0.01</f>
        <v>4293.9168620158716</v>
      </c>
      <c r="E50" s="10" t="s">
        <v>111</v>
      </c>
      <c r="F50" s="10">
        <f>F46*1.2+0.01</f>
        <v>5863.264127213246</v>
      </c>
      <c r="G50" s="10" t="s">
        <v>111</v>
      </c>
      <c r="H50" s="10">
        <f>H46*1.2-0.01</f>
        <v>7585.2185629623618</v>
      </c>
    </row>
    <row r="51" spans="1:8" s="14" customFormat="1" x14ac:dyDescent="0.3">
      <c r="A51" s="102"/>
      <c r="B51" s="84"/>
      <c r="C51" s="85"/>
      <c r="D51" s="85"/>
      <c r="E51" s="85"/>
      <c r="F51" s="85"/>
      <c r="G51" s="85"/>
      <c r="H51" s="85"/>
    </row>
    <row r="52" spans="1:8" ht="28.5" customHeight="1" x14ac:dyDescent="0.3">
      <c r="A52" s="102"/>
      <c r="B52" s="84"/>
      <c r="C52" s="85"/>
      <c r="D52" s="85"/>
      <c r="E52" s="85"/>
      <c r="F52" s="85"/>
      <c r="G52" s="85"/>
      <c r="H52" s="85"/>
    </row>
    <row r="53" spans="1:8" ht="15" customHeight="1" x14ac:dyDescent="0.3">
      <c r="A53" s="81"/>
      <c r="B53" s="82"/>
      <c r="C53" s="83"/>
      <c r="D53" s="48"/>
      <c r="E53" s="48"/>
      <c r="F53" s="48"/>
      <c r="G53" s="48"/>
      <c r="H53" s="48"/>
    </row>
    <row r="54" spans="1:8" x14ac:dyDescent="0.3">
      <c r="B54" s="21"/>
    </row>
    <row r="55" spans="1:8" x14ac:dyDescent="0.3">
      <c r="B55" s="22"/>
      <c r="D55" s="23"/>
      <c r="E55" s="23"/>
      <c r="F55" s="23"/>
      <c r="G55" s="23"/>
      <c r="H55" s="23"/>
    </row>
    <row r="56" spans="1:8" x14ac:dyDescent="0.3">
      <c r="D56" s="23"/>
      <c r="E56" s="23"/>
      <c r="F56" s="23"/>
      <c r="G56" s="23"/>
      <c r="H56" s="23"/>
    </row>
    <row r="57" spans="1:8" x14ac:dyDescent="0.3">
      <c r="A57" s="2"/>
    </row>
    <row r="58" spans="1:8" ht="17.25" customHeight="1" x14ac:dyDescent="0.3">
      <c r="A58" s="2"/>
      <c r="D58" s="24"/>
      <c r="E58" s="24"/>
      <c r="F58" s="24"/>
      <c r="G58" s="24"/>
      <c r="H58" s="24"/>
    </row>
    <row r="59" spans="1:8" ht="14.25" customHeight="1" x14ac:dyDescent="0.3">
      <c r="A59" s="2"/>
    </row>
    <row r="60" spans="1:8" ht="15.75" customHeight="1" x14ac:dyDescent="0.3">
      <c r="A60" s="2"/>
    </row>
    <row r="67" spans="4:8" x14ac:dyDescent="0.3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4" priority="1">
      <formula>AND(E1&lt;&gt;#REF!)</formula>
    </cfRule>
  </conditionalFormatting>
  <pageMargins left="1.1811023622047245" right="0.39370078740157483" top="0.61" bottom="0.56000000000000005" header="0" footer="0"/>
  <pageSetup paperSize="9" scale="8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I60"/>
  <sheetViews>
    <sheetView view="pageBreakPreview" zoomScale="120" zoomScaleNormal="100" zoomScaleSheetLayoutView="120" workbookViewId="0">
      <selection activeCell="A5" sqref="A5:H50"/>
    </sheetView>
  </sheetViews>
  <sheetFormatPr defaultColWidth="9.21875" defaultRowHeight="13.8" x14ac:dyDescent="0.25"/>
  <cols>
    <col min="1" max="1" width="5.21875" style="1" customWidth="1"/>
    <col min="2" max="2" width="46.21875" style="2" customWidth="1"/>
    <col min="3" max="3" width="8.109375" style="2" customWidth="1"/>
    <col min="4" max="4" width="8.44140625" style="2" customWidth="1"/>
    <col min="5" max="5" width="8.109375" style="2" customWidth="1"/>
    <col min="6" max="6" width="7.77734375" style="2" customWidth="1"/>
    <col min="7" max="7" width="8.109375" style="2" customWidth="1"/>
    <col min="8" max="8" width="7.77734375" style="2" customWidth="1"/>
    <col min="9" max="9" width="13.5546875" style="2" customWidth="1"/>
    <col min="10" max="16384" width="9.21875" style="2"/>
  </cols>
  <sheetData>
    <row r="1" spans="1:9" ht="23.1" customHeight="1" x14ac:dyDescent="0.25">
      <c r="F1" s="128" t="s">
        <v>51</v>
      </c>
      <c r="G1" s="128"/>
      <c r="H1" s="129"/>
    </row>
    <row r="2" spans="1:9" x14ac:dyDescent="0.25">
      <c r="B2" s="2" t="s">
        <v>126</v>
      </c>
    </row>
    <row r="3" spans="1:9" ht="18.75" customHeight="1" x14ac:dyDescent="0.25">
      <c r="A3" s="120" t="s">
        <v>130</v>
      </c>
      <c r="B3" s="120"/>
      <c r="C3" s="120"/>
      <c r="D3" s="120"/>
      <c r="E3" s="120"/>
      <c r="F3" s="120"/>
      <c r="G3" s="120"/>
      <c r="H3" s="120"/>
    </row>
    <row r="4" spans="1:9" ht="18.75" customHeight="1" x14ac:dyDescent="0.25">
      <c r="A4" s="66"/>
      <c r="B4" s="66"/>
      <c r="C4" s="66"/>
      <c r="D4" s="66"/>
      <c r="E4" s="66"/>
      <c r="F4" s="66"/>
      <c r="G4" s="66"/>
      <c r="H4" s="71" t="s">
        <v>0</v>
      </c>
    </row>
    <row r="5" spans="1:9" ht="32.25" customHeight="1" x14ac:dyDescent="0.25">
      <c r="A5" s="121" t="s">
        <v>1</v>
      </c>
      <c r="B5" s="121" t="s">
        <v>2</v>
      </c>
      <c r="C5" s="122" t="s">
        <v>3</v>
      </c>
      <c r="D5" s="122"/>
      <c r="E5" s="122" t="s">
        <v>4</v>
      </c>
      <c r="F5" s="122"/>
      <c r="G5" s="122" t="s">
        <v>92</v>
      </c>
      <c r="H5" s="122"/>
    </row>
    <row r="6" spans="1:9" ht="35.25" customHeight="1" x14ac:dyDescent="0.25">
      <c r="A6" s="121"/>
      <c r="B6" s="121"/>
      <c r="C6" s="58" t="s">
        <v>90</v>
      </c>
      <c r="D6" s="58" t="s">
        <v>91</v>
      </c>
      <c r="E6" s="58" t="s">
        <v>90</v>
      </c>
      <c r="F6" s="58" t="s">
        <v>91</v>
      </c>
      <c r="G6" s="58" t="s">
        <v>90</v>
      </c>
      <c r="H6" s="58" t="s">
        <v>91</v>
      </c>
    </row>
    <row r="7" spans="1:9" ht="11.25" customHeight="1" x14ac:dyDescent="0.25">
      <c r="A7" s="5">
        <v>1</v>
      </c>
      <c r="B7" s="6">
        <v>2</v>
      </c>
      <c r="C7" s="58">
        <v>3</v>
      </c>
      <c r="D7" s="6">
        <v>4</v>
      </c>
      <c r="E7" s="58">
        <v>5</v>
      </c>
      <c r="F7" s="6">
        <v>6</v>
      </c>
      <c r="G7" s="58">
        <v>7</v>
      </c>
      <c r="H7" s="6">
        <v>8</v>
      </c>
    </row>
    <row r="8" spans="1:9" ht="17.25" customHeight="1" x14ac:dyDescent="0.25">
      <c r="A8" s="8">
        <v>1</v>
      </c>
      <c r="B8" s="9" t="s">
        <v>54</v>
      </c>
      <c r="C8" s="10">
        <f t="shared" ref="C8:D8" si="0">C9+C17+C18+C23</f>
        <v>47964.34</v>
      </c>
      <c r="D8" s="10">
        <f t="shared" si="0"/>
        <v>2554.5163607933196</v>
      </c>
      <c r="E8" s="10">
        <f>E9+E17+E18+E23</f>
        <v>15263.640000000001</v>
      </c>
      <c r="F8" s="10">
        <f>F9+F17+F18+F23</f>
        <v>3811.8223017755909</v>
      </c>
      <c r="G8" s="10">
        <f>G9+G17+G18+G23</f>
        <v>5122.8899999999994</v>
      </c>
      <c r="H8" s="10">
        <f>H9+H17+H18+H23</f>
        <v>5191.521919779485</v>
      </c>
      <c r="I8" s="25"/>
    </row>
    <row r="9" spans="1:9" ht="14.1" customHeight="1" x14ac:dyDescent="0.25">
      <c r="A9" s="8" t="s">
        <v>5</v>
      </c>
      <c r="B9" s="9" t="s">
        <v>55</v>
      </c>
      <c r="C9" s="10">
        <f t="shared" ref="C9:D9" si="1">C10+C14+C15+C16</f>
        <v>28793.620000000003</v>
      </c>
      <c r="D9" s="10">
        <f t="shared" si="1"/>
        <v>1533.5095484784265</v>
      </c>
      <c r="E9" s="10">
        <f>E10+E14+E15+E16</f>
        <v>11175.220000000001</v>
      </c>
      <c r="F9" s="10">
        <f>F10+F14+F15+F16+0.01</f>
        <v>2790.8148847488947</v>
      </c>
      <c r="G9" s="10">
        <f>G10+G14+G15+G16</f>
        <v>4115.3799999999992</v>
      </c>
      <c r="H9" s="10">
        <f>H10+H14+H15+H16</f>
        <v>4170.5141976935083</v>
      </c>
      <c r="I9" s="25"/>
    </row>
    <row r="10" spans="1:9" ht="15" customHeight="1" x14ac:dyDescent="0.25">
      <c r="A10" s="5" t="s">
        <v>8</v>
      </c>
      <c r="B10" s="52" t="s">
        <v>110</v>
      </c>
      <c r="C10" s="11">
        <f t="shared" ref="C10:G10" si="2">C11+C12+C13</f>
        <v>25874.880000000001</v>
      </c>
      <c r="D10" s="11">
        <f>D11+D12+D13-0.01</f>
        <v>1378.0613742118383</v>
      </c>
      <c r="E10" s="11">
        <f t="shared" si="2"/>
        <v>10552.76</v>
      </c>
      <c r="F10" s="11">
        <f>F11+F12+F13</f>
        <v>2635.3569912344228</v>
      </c>
      <c r="G10" s="11">
        <f t="shared" si="2"/>
        <v>3961.99</v>
      </c>
      <c r="H10" s="11">
        <f t="shared" ref="H10" si="3">H11+H12+H13</f>
        <v>4015.0692150225987</v>
      </c>
      <c r="I10" s="25"/>
    </row>
    <row r="11" spans="1:9" ht="14.1" customHeight="1" x14ac:dyDescent="0.25">
      <c r="A11" s="57" t="s">
        <v>59</v>
      </c>
      <c r="B11" s="52" t="s">
        <v>56</v>
      </c>
      <c r="C11" s="11">
        <v>19527.98</v>
      </c>
      <c r="D11" s="11">
        <f>C11/C48*1000</f>
        <v>1040.034000327008</v>
      </c>
      <c r="E11" s="11">
        <v>9199.19</v>
      </c>
      <c r="F11" s="11">
        <f>E11/E48*1000</f>
        <v>2297.3278725370228</v>
      </c>
      <c r="G11" s="11">
        <v>3628.43</v>
      </c>
      <c r="H11" s="11">
        <f>G11/G48*1000</f>
        <v>3677.0404750805651</v>
      </c>
      <c r="I11" s="25"/>
    </row>
    <row r="12" spans="1:9" ht="14.1" customHeight="1" x14ac:dyDescent="0.25">
      <c r="A12" s="57" t="s">
        <v>60</v>
      </c>
      <c r="B12" s="52" t="s">
        <v>57</v>
      </c>
      <c r="C12" s="11">
        <v>1743.84</v>
      </c>
      <c r="D12" s="11">
        <f>C12/C48*1000+0.01</f>
        <v>92.88457745912531</v>
      </c>
      <c r="E12" s="11">
        <v>371.9</v>
      </c>
      <c r="F12" s="11">
        <f>E12/E48*1000</f>
        <v>92.875159203855844</v>
      </c>
      <c r="G12" s="11">
        <v>91.65</v>
      </c>
      <c r="H12" s="11">
        <f>G12/G48*1000</f>
        <v>92.877845112385756</v>
      </c>
      <c r="I12" s="25"/>
    </row>
    <row r="13" spans="1:9" ht="14.1" customHeight="1" x14ac:dyDescent="0.25">
      <c r="A13" s="57" t="s">
        <v>61</v>
      </c>
      <c r="B13" s="52" t="s">
        <v>58</v>
      </c>
      <c r="C13" s="11">
        <v>4603.0600000000004</v>
      </c>
      <c r="D13" s="11">
        <f>C13/C48*1000</f>
        <v>245.15279642570499</v>
      </c>
      <c r="E13" s="11">
        <v>981.67</v>
      </c>
      <c r="F13" s="11">
        <f>E13/E48*1000</f>
        <v>245.15395949354442</v>
      </c>
      <c r="G13" s="11">
        <v>241.91</v>
      </c>
      <c r="H13" s="11">
        <f>G13/G48*1000</f>
        <v>245.15089482964794</v>
      </c>
      <c r="I13" s="25"/>
    </row>
    <row r="14" spans="1:9" ht="14.1" customHeight="1" x14ac:dyDescent="0.25">
      <c r="A14" s="5" t="s">
        <v>9</v>
      </c>
      <c r="B14" s="52" t="s">
        <v>12</v>
      </c>
      <c r="C14" s="11">
        <v>1707.74</v>
      </c>
      <c r="D14" s="11">
        <f>C14/C48*1000</f>
        <v>90.95193991997354</v>
      </c>
      <c r="E14" s="11">
        <v>364.2</v>
      </c>
      <c r="F14" s="11">
        <f>E14/E48*1000</f>
        <v>90.952226356666586</v>
      </c>
      <c r="G14" s="11">
        <v>89.75</v>
      </c>
      <c r="H14" s="11">
        <f>G14/G48*1000</f>
        <v>90.952390603782007</v>
      </c>
      <c r="I14" s="25"/>
    </row>
    <row r="15" spans="1:9" ht="14.1" customHeight="1" x14ac:dyDescent="0.25">
      <c r="A15" s="5" t="s">
        <v>10</v>
      </c>
      <c r="B15" s="52" t="s">
        <v>13</v>
      </c>
      <c r="C15" s="11">
        <v>336.03</v>
      </c>
      <c r="D15" s="11">
        <f>C15/C48*1000</f>
        <v>17.896506711389733</v>
      </c>
      <c r="E15" s="11">
        <v>71.66</v>
      </c>
      <c r="F15" s="11">
        <f>E15/E48*1000</f>
        <v>17.895762055790023</v>
      </c>
      <c r="G15" s="11">
        <v>17.66</v>
      </c>
      <c r="H15" s="11">
        <f>G15/G48*1000</f>
        <v>17.896592958916884</v>
      </c>
      <c r="I15" s="25"/>
    </row>
    <row r="16" spans="1:9" ht="14.1" customHeight="1" x14ac:dyDescent="0.25">
      <c r="A16" s="5" t="s">
        <v>11</v>
      </c>
      <c r="B16" s="52" t="s">
        <v>35</v>
      </c>
      <c r="C16" s="11">
        <v>874.97</v>
      </c>
      <c r="D16" s="11">
        <f>C16/C48*1000</f>
        <v>46.599727635225058</v>
      </c>
      <c r="E16" s="11">
        <v>186.6</v>
      </c>
      <c r="F16" s="11">
        <f>E16/E48*1000</f>
        <v>46.599905102015327</v>
      </c>
      <c r="G16" s="11">
        <v>45.98</v>
      </c>
      <c r="H16" s="11">
        <f>G16/G48*1000</f>
        <v>46.595999108210542</v>
      </c>
      <c r="I16" s="25"/>
    </row>
    <row r="17" spans="1:9" ht="14.1" customHeight="1" x14ac:dyDescent="0.25">
      <c r="A17" s="8" t="s">
        <v>6</v>
      </c>
      <c r="B17" s="9" t="s">
        <v>95</v>
      </c>
      <c r="C17" s="10">
        <v>8561.2999999999993</v>
      </c>
      <c r="D17" s="10">
        <f>C17/C48*1000</f>
        <v>455.9633452614973</v>
      </c>
      <c r="E17" s="10">
        <v>1825.81</v>
      </c>
      <c r="F17" s="10">
        <f>E17/E48*1000</f>
        <v>455.96234048397969</v>
      </c>
      <c r="G17" s="10">
        <v>449.93</v>
      </c>
      <c r="H17" s="10">
        <f>G17/G48*1000</f>
        <v>455.9577616084639</v>
      </c>
      <c r="I17" s="25"/>
    </row>
    <row r="18" spans="1:9" ht="14.1" customHeight="1" x14ac:dyDescent="0.25">
      <c r="A18" s="8" t="s">
        <v>7</v>
      </c>
      <c r="B18" s="9" t="s">
        <v>96</v>
      </c>
      <c r="C18" s="10">
        <f t="shared" ref="C18:F18" si="4">C19+C20+C22</f>
        <v>3677.84</v>
      </c>
      <c r="D18" s="10">
        <f t="shared" si="4"/>
        <v>195.87682124636973</v>
      </c>
      <c r="E18" s="10">
        <f>E19+E20+E22</f>
        <v>784.35</v>
      </c>
      <c r="F18" s="10">
        <f t="shared" si="4"/>
        <v>195.87693229777989</v>
      </c>
      <c r="G18" s="10">
        <f>G19+G20+G22</f>
        <v>193.29000000000002</v>
      </c>
      <c r="H18" s="10">
        <f>H19+H20+H22+0.02</f>
        <v>195.879527351588</v>
      </c>
      <c r="I18" s="25"/>
    </row>
    <row r="19" spans="1:9" ht="14.1" customHeight="1" x14ac:dyDescent="0.25">
      <c r="A19" s="5" t="s">
        <v>14</v>
      </c>
      <c r="B19" s="52" t="s">
        <v>15</v>
      </c>
      <c r="C19" s="11">
        <v>1883.49</v>
      </c>
      <c r="D19" s="11">
        <f>C19/C48*1000</f>
        <v>100.31214899215979</v>
      </c>
      <c r="E19" s="11">
        <v>401.68</v>
      </c>
      <c r="F19" s="11">
        <f>E19/E48*1000</f>
        <v>100.31216442324501</v>
      </c>
      <c r="G19" s="11">
        <v>98.98</v>
      </c>
      <c r="H19" s="11">
        <f>G19/G48*1000</f>
        <v>100.30604592715703</v>
      </c>
      <c r="I19" s="25"/>
    </row>
    <row r="20" spans="1:9" ht="14.1" customHeight="1" x14ac:dyDescent="0.25">
      <c r="A20" s="5" t="s">
        <v>16</v>
      </c>
      <c r="B20" s="52" t="s">
        <v>17</v>
      </c>
      <c r="C20" s="11">
        <v>594.15</v>
      </c>
      <c r="D20" s="11">
        <f>C20/C48*1000</f>
        <v>31.643631409612862</v>
      </c>
      <c r="E20" s="11">
        <v>126.71</v>
      </c>
      <c r="F20" s="11">
        <f>E20/E48*1000</f>
        <v>31.643483255500335</v>
      </c>
      <c r="G20" s="11">
        <v>31.23</v>
      </c>
      <c r="H20" s="11">
        <f>G20/G48*1000-0.01</f>
        <v>31.638391738786758</v>
      </c>
      <c r="I20" s="25"/>
    </row>
    <row r="21" spans="1:9" ht="14.1" hidden="1" customHeight="1" x14ac:dyDescent="0.25">
      <c r="A21" s="5" t="s">
        <v>18</v>
      </c>
      <c r="B21" s="52" t="s">
        <v>19</v>
      </c>
      <c r="C21" s="11"/>
      <c r="D21" s="11">
        <f t="shared" ref="D21" si="5">C21/D50*1000</f>
        <v>0</v>
      </c>
      <c r="E21" s="11"/>
      <c r="F21" s="11" t="e">
        <f t="shared" ref="F21:H21" si="6">E21/E50*1000</f>
        <v>#VALUE!</v>
      </c>
      <c r="G21" s="11"/>
      <c r="H21" s="11" t="e">
        <f t="shared" si="6"/>
        <v>#VALUE!</v>
      </c>
      <c r="I21" s="25"/>
    </row>
    <row r="22" spans="1:9" ht="14.1" customHeight="1" x14ac:dyDescent="0.25">
      <c r="A22" s="5" t="s">
        <v>18</v>
      </c>
      <c r="B22" s="52" t="s">
        <v>20</v>
      </c>
      <c r="C22" s="11">
        <v>1200.2</v>
      </c>
      <c r="D22" s="11">
        <f>C22/C48*1000</f>
        <v>63.921040844597101</v>
      </c>
      <c r="E22" s="11">
        <v>255.96</v>
      </c>
      <c r="F22" s="11">
        <f>E22/E48*1000</f>
        <v>63.921284619034537</v>
      </c>
      <c r="G22" s="11">
        <v>63.08</v>
      </c>
      <c r="H22" s="11">
        <f>G22/G48*1000-0.01</f>
        <v>63.915089685644212</v>
      </c>
      <c r="I22" s="25"/>
    </row>
    <row r="23" spans="1:9" ht="14.1" customHeight="1" x14ac:dyDescent="0.25">
      <c r="A23" s="8" t="s">
        <v>21</v>
      </c>
      <c r="B23" s="9" t="s">
        <v>101</v>
      </c>
      <c r="C23" s="10">
        <f t="shared" ref="C23:G23" si="7">C24+C25+C26</f>
        <v>6931.58</v>
      </c>
      <c r="D23" s="10">
        <f t="shared" si="7"/>
        <v>369.1666458070257</v>
      </c>
      <c r="E23" s="10">
        <f t="shared" si="7"/>
        <v>1478.26</v>
      </c>
      <c r="F23" s="10">
        <f t="shared" si="7"/>
        <v>369.16814424493668</v>
      </c>
      <c r="G23" s="10">
        <f t="shared" si="7"/>
        <v>364.29</v>
      </c>
      <c r="H23" s="10">
        <f>H24+H25+H26+0.01</f>
        <v>369.17043312592472</v>
      </c>
      <c r="I23" s="25"/>
    </row>
    <row r="24" spans="1:9" ht="14.1" customHeight="1" x14ac:dyDescent="0.25">
      <c r="A24" s="5" t="s">
        <v>22</v>
      </c>
      <c r="B24" s="52" t="s">
        <v>23</v>
      </c>
      <c r="C24" s="11">
        <v>3777.16</v>
      </c>
      <c r="D24" s="11">
        <f>C24/C48*1000</f>
        <v>201.16647111862883</v>
      </c>
      <c r="E24" s="11">
        <v>805.53</v>
      </c>
      <c r="F24" s="11">
        <f>E24/E48*1000</f>
        <v>201.16624628524335</v>
      </c>
      <c r="G24" s="11">
        <v>198.51</v>
      </c>
      <c r="H24" s="11">
        <f>G24/G48*1000</f>
        <v>201.16946026469932</v>
      </c>
      <c r="I24" s="25"/>
    </row>
    <row r="25" spans="1:9" ht="14.1" customHeight="1" x14ac:dyDescent="0.25">
      <c r="A25" s="5" t="s">
        <v>24</v>
      </c>
      <c r="B25" s="52" t="s">
        <v>15</v>
      </c>
      <c r="C25" s="11">
        <v>830.97</v>
      </c>
      <c r="D25" s="11">
        <f>C25/C48*1000</f>
        <v>44.256346701078854</v>
      </c>
      <c r="E25" s="11">
        <v>177.22</v>
      </c>
      <c r="F25" s="11">
        <f>E25/E48*1000</f>
        <v>44.257423269984763</v>
      </c>
      <c r="G25" s="11">
        <v>43.67</v>
      </c>
      <c r="H25" s="11">
        <f>G25/G48*1000</f>
        <v>44.255051784592311</v>
      </c>
      <c r="I25" s="25"/>
    </row>
    <row r="26" spans="1:9" ht="14.1" customHeight="1" x14ac:dyDescent="0.25">
      <c r="A26" s="5" t="s">
        <v>25</v>
      </c>
      <c r="B26" s="52" t="s">
        <v>26</v>
      </c>
      <c r="C26" s="11">
        <v>2323.4499999999998</v>
      </c>
      <c r="D26" s="11">
        <f>C26/C48*1000</f>
        <v>123.74382798731803</v>
      </c>
      <c r="E26" s="11">
        <v>495.51</v>
      </c>
      <c r="F26" s="11">
        <f>E26/E48*1000</f>
        <v>123.74447468970857</v>
      </c>
      <c r="G26" s="11">
        <v>122.11</v>
      </c>
      <c r="H26" s="11">
        <f>G26/G48*1000-0.01</f>
        <v>123.73592107663309</v>
      </c>
      <c r="I26" s="25"/>
    </row>
    <row r="27" spans="1:9" ht="16.5" customHeight="1" x14ac:dyDescent="0.25">
      <c r="A27" s="8" t="s">
        <v>99</v>
      </c>
      <c r="B27" s="9" t="s">
        <v>62</v>
      </c>
      <c r="C27" s="10">
        <f t="shared" ref="C27:G27" si="8">C28+C29+C30</f>
        <v>5198.78</v>
      </c>
      <c r="D27" s="10">
        <f t="shared" si="8"/>
        <v>276.88004392774076</v>
      </c>
      <c r="E27" s="10">
        <f t="shared" si="8"/>
        <v>1108.74</v>
      </c>
      <c r="F27" s="10">
        <f>F28+F29+F30</f>
        <v>276.87734610293933</v>
      </c>
      <c r="G27" s="10">
        <f t="shared" si="8"/>
        <v>273.22000000000003</v>
      </c>
      <c r="H27" s="10">
        <f>H28+H29+H30-0.01</f>
        <v>276.88035833721801</v>
      </c>
      <c r="I27" s="25"/>
    </row>
    <row r="28" spans="1:9" ht="14.1" customHeight="1" x14ac:dyDescent="0.25">
      <c r="A28" s="5" t="s">
        <v>27</v>
      </c>
      <c r="B28" s="52" t="s">
        <v>23</v>
      </c>
      <c r="C28" s="11">
        <v>3953.64</v>
      </c>
      <c r="D28" s="11">
        <f>C28/C48*1000</f>
        <v>210.56555901085889</v>
      </c>
      <c r="E28" s="11">
        <v>843.18</v>
      </c>
      <c r="F28" s="11">
        <f>E28/E48*1000</f>
        <v>210.56863871338308</v>
      </c>
      <c r="G28" s="11">
        <v>207.78</v>
      </c>
      <c r="H28" s="11">
        <f>G28/G48*1000+0.01</f>
        <v>210.573651472466</v>
      </c>
      <c r="I28" s="25"/>
    </row>
    <row r="29" spans="1:9" ht="14.1" customHeight="1" x14ac:dyDescent="0.25">
      <c r="A29" s="5" t="s">
        <v>28</v>
      </c>
      <c r="B29" s="52" t="s">
        <v>15</v>
      </c>
      <c r="C29" s="11">
        <v>869.8</v>
      </c>
      <c r="D29" s="11">
        <f>C29/C48*1000</f>
        <v>46.32438037546288</v>
      </c>
      <c r="E29" s="11">
        <v>185.51</v>
      </c>
      <c r="F29" s="11">
        <f>E29/E48*1000-0.01</f>
        <v>46.317697724945681</v>
      </c>
      <c r="G29" s="11">
        <v>45.71</v>
      </c>
      <c r="H29" s="11">
        <f>G29/G48*1000</f>
        <v>46.322381888566852</v>
      </c>
      <c r="I29" s="25"/>
    </row>
    <row r="30" spans="1:9" ht="14.1" customHeight="1" x14ac:dyDescent="0.25">
      <c r="A30" s="5" t="s">
        <v>29</v>
      </c>
      <c r="B30" s="52" t="s">
        <v>26</v>
      </c>
      <c r="C30" s="11">
        <v>375.34</v>
      </c>
      <c r="D30" s="11">
        <f>C30/C48*1000</f>
        <v>19.99010454141899</v>
      </c>
      <c r="E30" s="11">
        <v>80.05</v>
      </c>
      <c r="F30" s="11">
        <f>E30/E48*1000</f>
        <v>19.991009664610541</v>
      </c>
      <c r="G30" s="11">
        <v>19.73</v>
      </c>
      <c r="H30" s="11">
        <f>G30/G48*1000</f>
        <v>19.994324976185169</v>
      </c>
      <c r="I30" s="25"/>
    </row>
    <row r="31" spans="1:9" ht="14.1" customHeight="1" x14ac:dyDescent="0.25">
      <c r="A31" s="8" t="s">
        <v>64</v>
      </c>
      <c r="B31" s="68" t="s">
        <v>63</v>
      </c>
      <c r="C31" s="10">
        <f>C32+C33+C34</f>
        <v>0</v>
      </c>
      <c r="D31" s="10">
        <f>D32+D33+D34</f>
        <v>0</v>
      </c>
      <c r="E31" s="10">
        <v>0</v>
      </c>
      <c r="F31" s="10">
        <v>0</v>
      </c>
      <c r="G31" s="10">
        <v>0</v>
      </c>
      <c r="H31" s="10">
        <v>0</v>
      </c>
      <c r="I31" s="25"/>
    </row>
    <row r="32" spans="1:9" ht="14.1" customHeight="1" x14ac:dyDescent="0.25">
      <c r="A32" s="57" t="s">
        <v>65</v>
      </c>
      <c r="B32" s="52" t="s">
        <v>23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25"/>
    </row>
    <row r="33" spans="1:9" ht="14.1" customHeight="1" x14ac:dyDescent="0.25">
      <c r="A33" s="57" t="s">
        <v>66</v>
      </c>
      <c r="B33" s="52" t="s">
        <v>15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25"/>
    </row>
    <row r="34" spans="1:9" ht="14.1" customHeight="1" x14ac:dyDescent="0.25">
      <c r="A34" s="57" t="s">
        <v>67</v>
      </c>
      <c r="B34" s="52" t="s">
        <v>26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25"/>
    </row>
    <row r="35" spans="1:9" ht="14.1" customHeight="1" x14ac:dyDescent="0.25">
      <c r="A35" s="8" t="s">
        <v>68</v>
      </c>
      <c r="B35" s="9" t="s">
        <v>30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25"/>
    </row>
    <row r="36" spans="1:9" ht="14.1" customHeight="1" x14ac:dyDescent="0.25">
      <c r="A36" s="8" t="s">
        <v>69</v>
      </c>
      <c r="B36" s="9" t="s">
        <v>31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25"/>
    </row>
    <row r="37" spans="1:9" ht="14.1" customHeight="1" x14ac:dyDescent="0.25">
      <c r="A37" s="8" t="s">
        <v>70</v>
      </c>
      <c r="B37" s="9" t="s">
        <v>71</v>
      </c>
      <c r="C37" s="10">
        <f>C8+C27</f>
        <v>53163.119999999995</v>
      </c>
      <c r="D37" s="10">
        <f t="shared" ref="D37:E37" si="9">D8+D27</f>
        <v>2831.3964047210602</v>
      </c>
      <c r="E37" s="10">
        <f t="shared" si="9"/>
        <v>16372.380000000001</v>
      </c>
      <c r="F37" s="10">
        <f>F8+F27</f>
        <v>4088.6996478785304</v>
      </c>
      <c r="G37" s="10">
        <f>G8+G27</f>
        <v>5396.11</v>
      </c>
      <c r="H37" s="10">
        <f>H8+H27</f>
        <v>5468.4022781167032</v>
      </c>
      <c r="I37" s="25"/>
    </row>
    <row r="38" spans="1:9" ht="14.1" customHeight="1" x14ac:dyDescent="0.25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25"/>
    </row>
    <row r="39" spans="1:9" ht="14.1" customHeight="1" x14ac:dyDescent="0.25">
      <c r="A39" s="8" t="s">
        <v>74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25"/>
    </row>
    <row r="40" spans="1:9" ht="17.25" customHeight="1" x14ac:dyDescent="0.25">
      <c r="A40" s="8" t="s">
        <v>76</v>
      </c>
      <c r="B40" s="9" t="s">
        <v>75</v>
      </c>
      <c r="C40" s="10">
        <f>C41+C45</f>
        <v>2583.73</v>
      </c>
      <c r="D40" s="10">
        <f>D41++D42+D43+D44+D45</f>
        <v>137.5959913859447</v>
      </c>
      <c r="E40" s="10">
        <f>E41+E42+E43+E44+E45</f>
        <v>753.13</v>
      </c>
      <c r="F40" s="10">
        <f>F41+F45</f>
        <v>188.08031366281247</v>
      </c>
      <c r="G40" s="10">
        <f>G41+G42+G43+G44+G45</f>
        <v>240.13</v>
      </c>
      <c r="H40" s="10">
        <f>H41+H44+H45</f>
        <v>243.34704797421918</v>
      </c>
      <c r="I40" s="25"/>
    </row>
    <row r="41" spans="1:9" ht="14.1" customHeight="1" x14ac:dyDescent="0.25">
      <c r="A41" s="5" t="s">
        <v>39</v>
      </c>
      <c r="B41" s="52" t="s">
        <v>33</v>
      </c>
      <c r="C41" s="11">
        <v>394.13</v>
      </c>
      <c r="D41" s="11">
        <f>C41/C48*1000</f>
        <v>20.990834717614607</v>
      </c>
      <c r="E41" s="11">
        <v>114.88</v>
      </c>
      <c r="F41" s="11">
        <f>E41/E48*1000</f>
        <v>28.689159153909543</v>
      </c>
      <c r="G41" s="11">
        <v>36.630000000000003</v>
      </c>
      <c r="H41" s="11">
        <f>G41/G48*1000</f>
        <v>37.120736131660557</v>
      </c>
      <c r="I41" s="25"/>
    </row>
    <row r="42" spans="1:9" ht="14.1" customHeight="1" x14ac:dyDescent="0.25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f>E42/E48*1000</f>
        <v>0</v>
      </c>
      <c r="G42" s="11">
        <v>0</v>
      </c>
      <c r="H42" s="11">
        <f>G42/G48*100</f>
        <v>0</v>
      </c>
      <c r="I42" s="25"/>
    </row>
    <row r="43" spans="1:9" ht="14.1" customHeight="1" x14ac:dyDescent="0.25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f>E43/E48*1000</f>
        <v>0</v>
      </c>
      <c r="G43" s="11">
        <v>0</v>
      </c>
      <c r="H43" s="11">
        <f>G43/G48*100</f>
        <v>0</v>
      </c>
      <c r="I43" s="25"/>
    </row>
    <row r="44" spans="1:9" ht="14.1" customHeight="1" x14ac:dyDescent="0.25">
      <c r="A44" s="5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f>E44/E48*1000</f>
        <v>0</v>
      </c>
      <c r="G44" s="11">
        <v>0</v>
      </c>
      <c r="H44" s="11">
        <f>G44/G48*100</f>
        <v>0</v>
      </c>
      <c r="I44" s="25"/>
    </row>
    <row r="45" spans="1:9" ht="14.1" customHeight="1" x14ac:dyDescent="0.25">
      <c r="A45" s="5" t="s">
        <v>82</v>
      </c>
      <c r="B45" s="52" t="s">
        <v>79</v>
      </c>
      <c r="C45" s="11">
        <v>2189.6</v>
      </c>
      <c r="D45" s="11">
        <f>C45/C48*1000-0.01</f>
        <v>116.6051566683301</v>
      </c>
      <c r="E45" s="11">
        <v>638.25</v>
      </c>
      <c r="F45" s="11">
        <f>E45/E48*1000</f>
        <v>159.39115450890293</v>
      </c>
      <c r="G45" s="11">
        <v>203.5</v>
      </c>
      <c r="H45" s="11">
        <f>G45/G48*1000</f>
        <v>206.22631184255863</v>
      </c>
      <c r="I45" s="25"/>
    </row>
    <row r="46" spans="1:9" ht="14.1" customHeight="1" x14ac:dyDescent="0.25">
      <c r="A46" s="8" t="s">
        <v>83</v>
      </c>
      <c r="B46" s="9" t="s">
        <v>80</v>
      </c>
      <c r="C46" s="10">
        <f>C8+C27+C35+C36+C40</f>
        <v>55746.85</v>
      </c>
      <c r="D46" s="10">
        <f>D40+D37+0.01</f>
        <v>2969.0023961070051</v>
      </c>
      <c r="E46" s="10">
        <f>E37+E40</f>
        <v>17125.510000000002</v>
      </c>
      <c r="F46" s="10">
        <f>F40+F37</f>
        <v>4276.7799615413433</v>
      </c>
      <c r="G46" s="10">
        <f>G8+G27+G35+G36+G40</f>
        <v>5636.24</v>
      </c>
      <c r="H46" s="10">
        <f>H40+H37</f>
        <v>5711.7493260909223</v>
      </c>
      <c r="I46" s="25"/>
    </row>
    <row r="47" spans="1:9" ht="14.1" customHeight="1" x14ac:dyDescent="0.25">
      <c r="A47" s="8" t="s">
        <v>84</v>
      </c>
      <c r="B47" s="9" t="s">
        <v>85</v>
      </c>
      <c r="C47" s="10" t="s">
        <v>111</v>
      </c>
      <c r="D47" s="10">
        <f>C46/C48*1000</f>
        <v>2969.0023961070051</v>
      </c>
      <c r="E47" s="70"/>
      <c r="F47" s="10">
        <f>E46/E48*1000</f>
        <v>4276.7799615413442</v>
      </c>
      <c r="G47" s="70"/>
      <c r="H47" s="10">
        <f>G46/G48*1000</f>
        <v>5711.7493260909214</v>
      </c>
    </row>
    <row r="48" spans="1:9" s="26" customFormat="1" ht="17.25" customHeight="1" x14ac:dyDescent="0.25">
      <c r="A48" s="8" t="s">
        <v>86</v>
      </c>
      <c r="B48" s="9" t="s">
        <v>98</v>
      </c>
      <c r="C48" s="10">
        <v>18776.29</v>
      </c>
      <c r="D48" s="10" t="s">
        <v>111</v>
      </c>
      <c r="E48" s="10">
        <v>4004.3</v>
      </c>
      <c r="F48" s="10" t="s">
        <v>111</v>
      </c>
      <c r="G48" s="10">
        <v>986.78</v>
      </c>
      <c r="H48" s="90" t="s">
        <v>111</v>
      </c>
      <c r="I48" s="114"/>
    </row>
    <row r="49" spans="1:9" s="26" customFormat="1" ht="14.1" customHeight="1" x14ac:dyDescent="0.25">
      <c r="A49" s="8" t="s">
        <v>87</v>
      </c>
      <c r="B49" s="9" t="s">
        <v>88</v>
      </c>
      <c r="C49" s="90" t="s">
        <v>111</v>
      </c>
      <c r="D49" s="10">
        <f>D40/D37*100</f>
        <v>4.8596512715957978</v>
      </c>
      <c r="E49" s="90" t="s">
        <v>111</v>
      </c>
      <c r="F49" s="10">
        <f>F40/F37*100</f>
        <v>4.6000031760806923</v>
      </c>
      <c r="G49" s="90" t="s">
        <v>111</v>
      </c>
      <c r="H49" s="10">
        <f>H40/H37*100</f>
        <v>4.4500575414511561</v>
      </c>
      <c r="I49" s="115"/>
    </row>
    <row r="50" spans="1:9" s="26" customFormat="1" ht="14.1" customHeight="1" x14ac:dyDescent="0.25">
      <c r="A50" s="8" t="s">
        <v>93</v>
      </c>
      <c r="B50" s="9" t="s">
        <v>89</v>
      </c>
      <c r="C50" s="90" t="s">
        <v>111</v>
      </c>
      <c r="D50" s="10">
        <f>D46*1.2</f>
        <v>3562.8028753284061</v>
      </c>
      <c r="E50" s="90" t="s">
        <v>111</v>
      </c>
      <c r="F50" s="10">
        <f>F46*1.2</f>
        <v>5132.1359538496117</v>
      </c>
      <c r="G50" s="90" t="s">
        <v>111</v>
      </c>
      <c r="H50" s="10">
        <f>H46*1.2</f>
        <v>6854.0991913091066</v>
      </c>
      <c r="I50" s="115"/>
    </row>
    <row r="51" spans="1:9" x14ac:dyDescent="0.25">
      <c r="A51" s="15"/>
      <c r="B51" s="126"/>
      <c r="C51" s="126"/>
      <c r="D51" s="126"/>
      <c r="E51" s="69"/>
      <c r="F51" s="16"/>
      <c r="G51" s="56"/>
      <c r="H51" s="17"/>
    </row>
    <row r="52" spans="1:9" ht="24" customHeight="1" x14ac:dyDescent="0.35">
      <c r="A52" s="127"/>
      <c r="B52" s="127"/>
      <c r="C52" s="55"/>
      <c r="D52" s="51"/>
      <c r="E52" s="51"/>
      <c r="F52" s="51"/>
      <c r="G52" s="51"/>
      <c r="H52" s="18"/>
    </row>
    <row r="53" spans="1:9" ht="15" customHeight="1" x14ac:dyDescent="0.25">
      <c r="B53" s="20"/>
      <c r="C53" s="20"/>
      <c r="D53" s="20"/>
      <c r="E53" s="20"/>
      <c r="F53" s="20"/>
      <c r="G53" s="20"/>
    </row>
    <row r="54" spans="1:9" x14ac:dyDescent="0.25">
      <c r="B54" s="21"/>
      <c r="C54" s="21"/>
    </row>
    <row r="55" spans="1:9" x14ac:dyDescent="0.25">
      <c r="B55" s="22"/>
      <c r="C55" s="22"/>
    </row>
    <row r="57" spans="1:9" x14ac:dyDescent="0.25">
      <c r="A57" s="2"/>
    </row>
    <row r="58" spans="1:9" ht="17.25" customHeight="1" x14ac:dyDescent="0.25">
      <c r="A58" s="2"/>
      <c r="D58" s="24"/>
      <c r="E58" s="24"/>
      <c r="F58" s="24"/>
      <c r="G58" s="24"/>
      <c r="H58" s="24"/>
    </row>
    <row r="59" spans="1:9" ht="14.25" customHeight="1" x14ac:dyDescent="0.25">
      <c r="A59" s="2"/>
    </row>
    <row r="60" spans="1:9" ht="15.75" customHeight="1" x14ac:dyDescent="0.25">
      <c r="A60" s="2"/>
    </row>
  </sheetData>
  <mergeCells count="9">
    <mergeCell ref="B51:D51"/>
    <mergeCell ref="A52:B52"/>
    <mergeCell ref="F1:H1"/>
    <mergeCell ref="A3:H3"/>
    <mergeCell ref="C5:D5"/>
    <mergeCell ref="E5:F5"/>
    <mergeCell ref="G5:H5"/>
    <mergeCell ref="B5:B6"/>
    <mergeCell ref="A5:A6"/>
  </mergeCells>
  <conditionalFormatting sqref="F1:G1">
    <cfRule type="expression" dxfId="3" priority="1">
      <formula>AND(F1&lt;&gt;#REF!)</formula>
    </cfRule>
  </conditionalFormatting>
  <pageMargins left="1.1811023622047245" right="0.39370078740157483" top="0.61" bottom="0.6" header="0" footer="0"/>
  <pageSetup paperSize="9" scale="85" fitToWidth="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I47"/>
  <sheetViews>
    <sheetView view="pageBreakPreview" topLeftCell="A2" zoomScale="103" zoomScaleNormal="115" zoomScaleSheetLayoutView="103" workbookViewId="0">
      <selection activeCell="A6" sqref="A6:H46"/>
    </sheetView>
  </sheetViews>
  <sheetFormatPr defaultColWidth="9.21875" defaultRowHeight="13.8" x14ac:dyDescent="0.25"/>
  <cols>
    <col min="1" max="1" width="4.21875" style="34" customWidth="1"/>
    <col min="2" max="2" width="48" style="31" customWidth="1"/>
    <col min="3" max="3" width="8.77734375" style="31" customWidth="1"/>
    <col min="4" max="4" width="7.5546875" style="29" customWidth="1"/>
    <col min="5" max="5" width="8.5546875" style="29" customWidth="1"/>
    <col min="6" max="6" width="8.6640625" style="29" customWidth="1"/>
    <col min="7" max="7" width="8.5546875" style="29" customWidth="1"/>
    <col min="8" max="8" width="7.44140625" style="29" customWidth="1"/>
    <col min="9" max="16384" width="9.21875" style="31"/>
  </cols>
  <sheetData>
    <row r="1" spans="1:9" hidden="1" x14ac:dyDescent="0.25">
      <c r="A1" s="27"/>
      <c r="B1" s="28"/>
      <c r="C1" s="28"/>
      <c r="D1" s="30"/>
      <c r="E1" s="30"/>
      <c r="F1" s="30"/>
      <c r="G1" s="30"/>
      <c r="H1" s="30"/>
    </row>
    <row r="2" spans="1:9" ht="16.8" customHeight="1" x14ac:dyDescent="0.25">
      <c r="A2" s="27"/>
      <c r="B2" s="28"/>
      <c r="C2" s="28"/>
      <c r="F2" s="128" t="s">
        <v>52</v>
      </c>
      <c r="G2" s="128"/>
      <c r="H2" s="128"/>
    </row>
    <row r="3" spans="1:9" ht="14.25" customHeight="1" x14ac:dyDescent="0.25">
      <c r="A3" s="125" t="s">
        <v>127</v>
      </c>
      <c r="B3" s="125"/>
      <c r="C3" s="125"/>
      <c r="D3" s="125"/>
      <c r="E3" s="125"/>
      <c r="F3" s="125"/>
      <c r="G3" s="125"/>
      <c r="H3" s="125"/>
    </row>
    <row r="4" spans="1:9" ht="18.75" customHeight="1" x14ac:dyDescent="0.25">
      <c r="A4" s="120" t="s">
        <v>130</v>
      </c>
      <c r="B4" s="120"/>
      <c r="C4" s="120"/>
      <c r="D4" s="120"/>
      <c r="E4" s="120"/>
      <c r="F4" s="120"/>
      <c r="G4" s="120"/>
      <c r="H4" s="120"/>
    </row>
    <row r="5" spans="1:9" x14ac:dyDescent="0.25">
      <c r="A5" s="27"/>
      <c r="B5" s="28"/>
      <c r="C5" s="28"/>
      <c r="D5" s="30"/>
      <c r="E5" s="30"/>
      <c r="F5" s="30"/>
      <c r="G5" s="30"/>
      <c r="H5" s="72" t="s">
        <v>0</v>
      </c>
    </row>
    <row r="6" spans="1:9" ht="30" customHeight="1" x14ac:dyDescent="0.25">
      <c r="A6" s="121" t="s">
        <v>1</v>
      </c>
      <c r="B6" s="121" t="s">
        <v>2</v>
      </c>
      <c r="C6" s="122" t="s">
        <v>3</v>
      </c>
      <c r="D6" s="122"/>
      <c r="E6" s="122" t="s">
        <v>4</v>
      </c>
      <c r="F6" s="122"/>
      <c r="G6" s="122" t="s">
        <v>92</v>
      </c>
      <c r="H6" s="122"/>
    </row>
    <row r="7" spans="1:9" ht="36.75" customHeight="1" x14ac:dyDescent="0.25">
      <c r="A7" s="121"/>
      <c r="B7" s="121"/>
      <c r="C7" s="58" t="s">
        <v>90</v>
      </c>
      <c r="D7" s="58" t="s">
        <v>91</v>
      </c>
      <c r="E7" s="58" t="s">
        <v>90</v>
      </c>
      <c r="F7" s="58" t="s">
        <v>91</v>
      </c>
      <c r="G7" s="58" t="s">
        <v>90</v>
      </c>
      <c r="H7" s="58" t="s">
        <v>91</v>
      </c>
    </row>
    <row r="8" spans="1:9" ht="9.75" customHeight="1" x14ac:dyDescent="0.25">
      <c r="A8" s="59">
        <v>1</v>
      </c>
      <c r="B8" s="60">
        <v>2</v>
      </c>
      <c r="C8" s="60">
        <v>3</v>
      </c>
      <c r="D8" s="7">
        <v>4</v>
      </c>
      <c r="E8" s="61">
        <v>6</v>
      </c>
      <c r="F8" s="7">
        <v>6</v>
      </c>
      <c r="G8" s="61">
        <v>7</v>
      </c>
      <c r="H8" s="7">
        <v>8</v>
      </c>
    </row>
    <row r="9" spans="1:9" s="12" customFormat="1" ht="15" customHeight="1" x14ac:dyDescent="0.25">
      <c r="A9" s="39">
        <v>1</v>
      </c>
      <c r="B9" s="9" t="s">
        <v>54</v>
      </c>
      <c r="C9" s="88">
        <f t="shared" ref="C9" si="0">C10+C15+C16+C20</f>
        <v>9775.4000000000015</v>
      </c>
      <c r="D9" s="88">
        <f>D10+D15+D16+D20</f>
        <v>520.62468144665422</v>
      </c>
      <c r="E9" s="88">
        <f>E10+E15+E16+E20</f>
        <v>2084.73</v>
      </c>
      <c r="F9" s="88">
        <f>F10+F15+F16+F20</f>
        <v>520.62283045725837</v>
      </c>
      <c r="G9" s="88">
        <f>G10+G15+G16+G20</f>
        <v>513.73</v>
      </c>
      <c r="H9" s="88">
        <f>H10+H15+H16+H20-0.01</f>
        <v>520.622497213158</v>
      </c>
    </row>
    <row r="10" spans="1:9" s="12" customFormat="1" ht="15" customHeight="1" x14ac:dyDescent="0.25">
      <c r="A10" s="39" t="s">
        <v>5</v>
      </c>
      <c r="B10" s="9" t="s">
        <v>55</v>
      </c>
      <c r="C10" s="88">
        <f t="shared" ref="C10:G10" si="1">C11+C12+C13+C14</f>
        <v>5438.88</v>
      </c>
      <c r="D10" s="88">
        <f t="shared" si="1"/>
        <v>289.66744761611585</v>
      </c>
      <c r="E10" s="90">
        <f t="shared" si="1"/>
        <v>1159.9099999999999</v>
      </c>
      <c r="F10" s="90">
        <f>F11+F12+F13+F14</f>
        <v>289.66610893289709</v>
      </c>
      <c r="G10" s="90">
        <f t="shared" si="1"/>
        <v>285.83999999999997</v>
      </c>
      <c r="H10" s="90">
        <f>H11+H12+H13+H14</f>
        <v>289.66942986278605</v>
      </c>
    </row>
    <row r="11" spans="1:9" ht="15" customHeight="1" x14ac:dyDescent="0.25">
      <c r="A11" s="33" t="s">
        <v>8</v>
      </c>
      <c r="B11" s="53" t="s">
        <v>12</v>
      </c>
      <c r="C11" s="87">
        <v>3664.12</v>
      </c>
      <c r="D11" s="89">
        <f>C11/C44*1000</f>
        <v>195.14611246417687</v>
      </c>
      <c r="E11" s="89">
        <v>781.42</v>
      </c>
      <c r="F11" s="89">
        <f>E11/E44*1000</f>
        <v>195.14521888969355</v>
      </c>
      <c r="G11" s="89">
        <v>192.57</v>
      </c>
      <c r="H11" s="89">
        <f>G11/G44*1000</f>
        <v>195.14988143253814</v>
      </c>
      <c r="I11" s="108"/>
    </row>
    <row r="12" spans="1:9" ht="22.5" customHeight="1" x14ac:dyDescent="0.25">
      <c r="A12" s="33" t="s">
        <v>9</v>
      </c>
      <c r="B12" s="53" t="s">
        <v>97</v>
      </c>
      <c r="C12" s="87">
        <v>0</v>
      </c>
      <c r="D12" s="89">
        <v>0</v>
      </c>
      <c r="E12" s="89">
        <v>0</v>
      </c>
      <c r="F12" s="89">
        <f>E12/E44*1000</f>
        <v>0</v>
      </c>
      <c r="G12" s="89">
        <v>0</v>
      </c>
      <c r="H12" s="89">
        <f>G12/G44*1000</f>
        <v>0</v>
      </c>
    </row>
    <row r="13" spans="1:9" ht="15" customHeight="1" x14ac:dyDescent="0.25">
      <c r="A13" s="33" t="s">
        <v>10</v>
      </c>
      <c r="B13" s="53" t="s">
        <v>13</v>
      </c>
      <c r="C13" s="87">
        <v>0</v>
      </c>
      <c r="D13" s="89">
        <v>0</v>
      </c>
      <c r="E13" s="89">
        <v>0</v>
      </c>
      <c r="F13" s="89">
        <f>E13/E44*1000</f>
        <v>0</v>
      </c>
      <c r="G13" s="89">
        <v>0</v>
      </c>
      <c r="H13" s="89">
        <f>G13/G44*1000</f>
        <v>0</v>
      </c>
    </row>
    <row r="14" spans="1:9" ht="15" customHeight="1" x14ac:dyDescent="0.25">
      <c r="A14" s="33" t="s">
        <v>11</v>
      </c>
      <c r="B14" s="53" t="s">
        <v>35</v>
      </c>
      <c r="C14" s="87">
        <v>1774.76</v>
      </c>
      <c r="D14" s="89">
        <f>C14/C44*1000</f>
        <v>94.521335151938956</v>
      </c>
      <c r="E14" s="89">
        <v>378.49</v>
      </c>
      <c r="F14" s="89">
        <f>E14/E44*1000</f>
        <v>94.520890043203551</v>
      </c>
      <c r="G14" s="89">
        <v>93.27</v>
      </c>
      <c r="H14" s="89">
        <f>G14/G44*1000</f>
        <v>94.51954843024788</v>
      </c>
    </row>
    <row r="15" spans="1:9" s="12" customFormat="1" ht="15" customHeight="1" x14ac:dyDescent="0.25">
      <c r="A15" s="39" t="s">
        <v>6</v>
      </c>
      <c r="B15" s="49" t="s">
        <v>95</v>
      </c>
      <c r="C15" s="88">
        <v>2386.75</v>
      </c>
      <c r="D15" s="90">
        <f>C15/C44*1000</f>
        <v>127.11510101303291</v>
      </c>
      <c r="E15" s="90">
        <v>509.01</v>
      </c>
      <c r="F15" s="90">
        <f>E15/E44*1000</f>
        <v>127.11585046075469</v>
      </c>
      <c r="G15" s="90">
        <v>125.43</v>
      </c>
      <c r="H15" s="90">
        <f>G15/G44*1000+0.01</f>
        <v>127.12039948114069</v>
      </c>
    </row>
    <row r="16" spans="1:9" s="12" customFormat="1" ht="15" customHeight="1" x14ac:dyDescent="0.25">
      <c r="A16" s="39" t="s">
        <v>7</v>
      </c>
      <c r="B16" s="49" t="s">
        <v>100</v>
      </c>
      <c r="C16" s="88">
        <f t="shared" ref="C16:H16" si="2">C17+C18+C19</f>
        <v>694.91</v>
      </c>
      <c r="D16" s="88">
        <f>D17+D18+D19+0.01</f>
        <v>37.009973748807667</v>
      </c>
      <c r="E16" s="88">
        <f>E17+E18+E19</f>
        <v>148.19999999999999</v>
      </c>
      <c r="F16" s="88">
        <f>F17+F18+F19</f>
        <v>37.010214019928576</v>
      </c>
      <c r="G16" s="88">
        <f>G17+G18+G19</f>
        <v>36.520000000000003</v>
      </c>
      <c r="H16" s="88">
        <f t="shared" si="2"/>
        <v>37.009262449583488</v>
      </c>
    </row>
    <row r="17" spans="1:8" ht="15" customHeight="1" x14ac:dyDescent="0.25">
      <c r="A17" s="33" t="s">
        <v>14</v>
      </c>
      <c r="B17" s="53" t="s">
        <v>43</v>
      </c>
      <c r="C17" s="87">
        <v>525.09</v>
      </c>
      <c r="D17" s="89">
        <f>C17/C44*1000-0.01</f>
        <v>27.955588516155213</v>
      </c>
      <c r="E17" s="89">
        <v>111.98</v>
      </c>
      <c r="F17" s="89">
        <f>E17/E44*1000</f>
        <v>27.96493769198112</v>
      </c>
      <c r="G17" s="89">
        <v>27.6</v>
      </c>
      <c r="H17" s="89">
        <f>G17/G44*1000-0.01</f>
        <v>27.959760230243827</v>
      </c>
    </row>
    <row r="18" spans="1:8" ht="14.25" customHeight="1" x14ac:dyDescent="0.25">
      <c r="A18" s="33" t="s">
        <v>16</v>
      </c>
      <c r="B18" s="53" t="s">
        <v>44</v>
      </c>
      <c r="C18" s="87">
        <v>162.18</v>
      </c>
      <c r="D18" s="89">
        <f>C18/C44*1000</f>
        <v>8.6374890886325257</v>
      </c>
      <c r="E18" s="89">
        <v>34.590000000000003</v>
      </c>
      <c r="F18" s="89">
        <f>E18/E44*1000</f>
        <v>8.6382139200359607</v>
      </c>
      <c r="G18" s="89">
        <v>8.52</v>
      </c>
      <c r="H18" s="89">
        <f>G18/G44*1000+0.01</f>
        <v>8.6441433754230914</v>
      </c>
    </row>
    <row r="19" spans="1:8" ht="15" customHeight="1" x14ac:dyDescent="0.25">
      <c r="A19" s="33" t="s">
        <v>18</v>
      </c>
      <c r="B19" s="53" t="s">
        <v>20</v>
      </c>
      <c r="C19" s="87">
        <v>7.64</v>
      </c>
      <c r="D19" s="89">
        <f>C19/C44*1000</f>
        <v>0.40689614401993146</v>
      </c>
      <c r="E19" s="89">
        <v>1.63</v>
      </c>
      <c r="F19" s="89">
        <f>E19/E44*1000</f>
        <v>0.40706240791149506</v>
      </c>
      <c r="G19" s="89">
        <v>0.4</v>
      </c>
      <c r="H19" s="89">
        <f>G19/G44*1000</f>
        <v>0.40535884391657717</v>
      </c>
    </row>
    <row r="20" spans="1:8" s="12" customFormat="1" ht="15" customHeight="1" x14ac:dyDescent="0.25">
      <c r="A20" s="39" t="s">
        <v>21</v>
      </c>
      <c r="B20" s="49" t="s">
        <v>101</v>
      </c>
      <c r="C20" s="88">
        <f t="shared" ref="C20:G20" si="3">C21+C22+C23</f>
        <v>1254.8600000000001</v>
      </c>
      <c r="D20" s="88">
        <f t="shared" si="3"/>
        <v>66.832159068697791</v>
      </c>
      <c r="E20" s="88">
        <f>E21+E22+E23</f>
        <v>267.61</v>
      </c>
      <c r="F20" s="88">
        <f t="shared" si="3"/>
        <v>66.830657043678045</v>
      </c>
      <c r="G20" s="88">
        <f t="shared" si="3"/>
        <v>65.94</v>
      </c>
      <c r="H20" s="88">
        <f>H21+H22+H23+0.01</f>
        <v>66.833405419647747</v>
      </c>
    </row>
    <row r="21" spans="1:8" ht="15" customHeight="1" x14ac:dyDescent="0.25">
      <c r="A21" s="33" t="s">
        <v>22</v>
      </c>
      <c r="B21" s="53" t="s">
        <v>45</v>
      </c>
      <c r="C21" s="87">
        <v>683.8</v>
      </c>
      <c r="D21" s="89">
        <f>C21/C44*1000</f>
        <v>36.418270062935747</v>
      </c>
      <c r="E21" s="89">
        <v>145.83000000000001</v>
      </c>
      <c r="F21" s="89">
        <f>E21/E44*1000</f>
        <v>36.418350273456035</v>
      </c>
      <c r="G21" s="89">
        <v>35.94</v>
      </c>
      <c r="H21" s="89">
        <f>G21/G44*1000</f>
        <v>36.42149212590445</v>
      </c>
    </row>
    <row r="22" spans="1:8" ht="15" customHeight="1" x14ac:dyDescent="0.25">
      <c r="A22" s="33" t="s">
        <v>24</v>
      </c>
      <c r="B22" s="53" t="s">
        <v>15</v>
      </c>
      <c r="C22" s="87">
        <v>150.44</v>
      </c>
      <c r="D22" s="89">
        <f>C22/C44*1000</f>
        <v>8.0122324484762437</v>
      </c>
      <c r="E22" s="89">
        <v>32.08</v>
      </c>
      <c r="F22" s="89">
        <f>E22/E44*1000</f>
        <v>8.0113877581599784</v>
      </c>
      <c r="G22" s="89">
        <v>7.9</v>
      </c>
      <c r="H22" s="89">
        <f>G22/G44*1000</f>
        <v>8.0058371673524</v>
      </c>
    </row>
    <row r="23" spans="1:8" ht="15" customHeight="1" x14ac:dyDescent="0.25">
      <c r="A23" s="33" t="s">
        <v>25</v>
      </c>
      <c r="B23" s="53" t="s">
        <v>26</v>
      </c>
      <c r="C23" s="87">
        <v>420.62</v>
      </c>
      <c r="D23" s="89">
        <f>C23/C44*1000</f>
        <v>22.401656557285811</v>
      </c>
      <c r="E23" s="89">
        <v>89.7</v>
      </c>
      <c r="F23" s="89">
        <f>E23/E44*1000</f>
        <v>22.400919012062033</v>
      </c>
      <c r="G23" s="89">
        <v>22.1</v>
      </c>
      <c r="H23" s="89">
        <f>G23/G44*1000</f>
        <v>22.396076126390888</v>
      </c>
    </row>
    <row r="24" spans="1:8" s="12" customFormat="1" ht="15" customHeight="1" x14ac:dyDescent="0.25">
      <c r="A24" s="39" t="s">
        <v>99</v>
      </c>
      <c r="B24" s="49" t="s">
        <v>62</v>
      </c>
      <c r="C24" s="88">
        <f t="shared" ref="C24:G24" si="4">C25+C26+C27</f>
        <v>941.16000000000008</v>
      </c>
      <c r="D24" s="88">
        <f t="shared" si="4"/>
        <v>50.124918181387272</v>
      </c>
      <c r="E24" s="88">
        <f t="shared" si="4"/>
        <v>200.70999999999998</v>
      </c>
      <c r="F24" s="88">
        <f t="shared" si="4"/>
        <v>50.123617111605022</v>
      </c>
      <c r="G24" s="88">
        <f t="shared" si="4"/>
        <v>49.47</v>
      </c>
      <c r="H24" s="88">
        <f>H25+H26+H27-0.01</f>
        <v>50.12275502138268</v>
      </c>
    </row>
    <row r="25" spans="1:8" ht="15" customHeight="1" x14ac:dyDescent="0.25">
      <c r="A25" s="33" t="s">
        <v>27</v>
      </c>
      <c r="B25" s="53" t="s">
        <v>45</v>
      </c>
      <c r="C25" s="87">
        <v>715.75</v>
      </c>
      <c r="D25" s="89">
        <f>C25/C44*1000</f>
        <v>38.119884173071462</v>
      </c>
      <c r="E25" s="89">
        <v>152.63999999999999</v>
      </c>
      <c r="F25" s="89">
        <f>E25/E44*1000</f>
        <v>38.119022051294856</v>
      </c>
      <c r="G25" s="89">
        <v>37.619999999999997</v>
      </c>
      <c r="H25" s="89">
        <f>G25/G44*1000</f>
        <v>38.123999270354076</v>
      </c>
    </row>
    <row r="26" spans="1:8" ht="15" customHeight="1" x14ac:dyDescent="0.25">
      <c r="A26" s="33" t="s">
        <v>28</v>
      </c>
      <c r="B26" s="53" t="s">
        <v>15</v>
      </c>
      <c r="C26" s="87">
        <v>157.46</v>
      </c>
      <c r="D26" s="89">
        <f>C26/C44*1000</f>
        <v>8.3861082247877512</v>
      </c>
      <c r="E26" s="89">
        <v>33.58</v>
      </c>
      <c r="F26" s="89">
        <f>E26/E44*1000</f>
        <v>8.3859850660539905</v>
      </c>
      <c r="G26" s="89">
        <v>8.2799999999999994</v>
      </c>
      <c r="H26" s="89">
        <f>G26/G44*1000</f>
        <v>8.3909280690731478</v>
      </c>
    </row>
    <row r="27" spans="1:8" ht="15" customHeight="1" x14ac:dyDescent="0.25">
      <c r="A27" s="33" t="s">
        <v>29</v>
      </c>
      <c r="B27" s="53" t="s">
        <v>26</v>
      </c>
      <c r="C27" s="87">
        <v>67.95</v>
      </c>
      <c r="D27" s="89">
        <f>C27/C44*1000</f>
        <v>3.6189257835280557</v>
      </c>
      <c r="E27" s="89">
        <v>14.49</v>
      </c>
      <c r="F27" s="89">
        <f>E27/E44*1000</f>
        <v>3.6186099942561745</v>
      </c>
      <c r="G27" s="89">
        <v>3.57</v>
      </c>
      <c r="H27" s="89">
        <f>G27/G44*1000</f>
        <v>3.6178276819554509</v>
      </c>
    </row>
    <row r="28" spans="1:8" ht="15" customHeight="1" x14ac:dyDescent="0.25">
      <c r="A28" s="33" t="s">
        <v>64</v>
      </c>
      <c r="B28" s="68" t="s">
        <v>63</v>
      </c>
      <c r="C28" s="88">
        <v>0</v>
      </c>
      <c r="D28" s="90">
        <v>0</v>
      </c>
      <c r="E28" s="90">
        <v>0</v>
      </c>
      <c r="F28" s="90">
        <v>0</v>
      </c>
      <c r="G28" s="90">
        <v>0</v>
      </c>
      <c r="H28" s="90">
        <v>0</v>
      </c>
    </row>
    <row r="29" spans="1:8" ht="15" customHeight="1" x14ac:dyDescent="0.25">
      <c r="A29" s="33" t="s">
        <v>65</v>
      </c>
      <c r="B29" s="52" t="s">
        <v>23</v>
      </c>
      <c r="C29" s="87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</row>
    <row r="30" spans="1:8" ht="15" customHeight="1" x14ac:dyDescent="0.25">
      <c r="A30" s="33" t="s">
        <v>66</v>
      </c>
      <c r="B30" s="52" t="s">
        <v>15</v>
      </c>
      <c r="C30" s="87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</row>
    <row r="31" spans="1:8" ht="15" customHeight="1" x14ac:dyDescent="0.25">
      <c r="A31" s="33" t="s">
        <v>67</v>
      </c>
      <c r="B31" s="52" t="s">
        <v>26</v>
      </c>
      <c r="C31" s="87">
        <v>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</row>
    <row r="32" spans="1:8" s="12" customFormat="1" ht="15" customHeight="1" x14ac:dyDescent="0.25">
      <c r="A32" s="39" t="s">
        <v>68</v>
      </c>
      <c r="B32" s="49" t="s">
        <v>30</v>
      </c>
      <c r="C32" s="88">
        <v>0</v>
      </c>
      <c r="D32" s="90">
        <v>0</v>
      </c>
      <c r="E32" s="90">
        <v>0</v>
      </c>
      <c r="F32" s="90">
        <v>0</v>
      </c>
      <c r="G32" s="90">
        <v>0</v>
      </c>
      <c r="H32" s="90">
        <v>0</v>
      </c>
    </row>
    <row r="33" spans="1:8" s="12" customFormat="1" ht="15" customHeight="1" x14ac:dyDescent="0.25">
      <c r="A33" s="39" t="s">
        <v>69</v>
      </c>
      <c r="B33" s="49" t="s">
        <v>31</v>
      </c>
      <c r="C33" s="88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</row>
    <row r="34" spans="1:8" s="12" customFormat="1" ht="15" customHeight="1" x14ac:dyDescent="0.25">
      <c r="A34" s="74" t="s">
        <v>70</v>
      </c>
      <c r="B34" s="73" t="s">
        <v>71</v>
      </c>
      <c r="C34" s="90">
        <f t="shared" ref="C34:G34" si="5">C9+C24</f>
        <v>10716.560000000001</v>
      </c>
      <c r="D34" s="88">
        <f t="shared" si="5"/>
        <v>570.74959962804155</v>
      </c>
      <c r="E34" s="88">
        <f t="shared" si="5"/>
        <v>2285.44</v>
      </c>
      <c r="F34" s="88">
        <f>F9+F24</f>
        <v>570.74644756886335</v>
      </c>
      <c r="G34" s="88">
        <f t="shared" si="5"/>
        <v>563.20000000000005</v>
      </c>
      <c r="H34" s="88">
        <f>H9+H24</f>
        <v>570.74525223454066</v>
      </c>
    </row>
    <row r="35" spans="1:8" s="12" customFormat="1" ht="16.5" customHeight="1" x14ac:dyDescent="0.25">
      <c r="A35" s="74" t="s">
        <v>72</v>
      </c>
      <c r="B35" s="73" t="s">
        <v>112</v>
      </c>
      <c r="C35" s="90">
        <v>0</v>
      </c>
      <c r="D35" s="90">
        <v>0</v>
      </c>
      <c r="E35" s="90">
        <v>0</v>
      </c>
      <c r="F35" s="90">
        <v>0</v>
      </c>
      <c r="G35" s="90">
        <v>0</v>
      </c>
      <c r="H35" s="90">
        <v>0</v>
      </c>
    </row>
    <row r="36" spans="1:8" s="12" customFormat="1" ht="15.75" customHeight="1" x14ac:dyDescent="0.25">
      <c r="A36" s="74" t="s">
        <v>74</v>
      </c>
      <c r="B36" s="9" t="s">
        <v>75</v>
      </c>
      <c r="C36" s="90">
        <f t="shared" ref="C36:G36" si="6">C37++C38+C39+C40+C41</f>
        <v>0</v>
      </c>
      <c r="D36" s="90">
        <f t="shared" si="6"/>
        <v>0</v>
      </c>
      <c r="E36" s="90">
        <f t="shared" si="6"/>
        <v>0</v>
      </c>
      <c r="F36" s="90">
        <f>F37+F38+F39+F40+F41</f>
        <v>0</v>
      </c>
      <c r="G36" s="90">
        <f t="shared" si="6"/>
        <v>0</v>
      </c>
      <c r="H36" s="90">
        <f>H37+H38+H39+H40+H41</f>
        <v>0</v>
      </c>
    </row>
    <row r="37" spans="1:8" ht="15" customHeight="1" x14ac:dyDescent="0.25">
      <c r="A37" s="32" t="s">
        <v>36</v>
      </c>
      <c r="B37" s="52" t="s">
        <v>33</v>
      </c>
      <c r="C37" s="87">
        <v>0</v>
      </c>
      <c r="D37" s="89">
        <f>C37/C44*1000</f>
        <v>0</v>
      </c>
      <c r="E37" s="89">
        <v>0</v>
      </c>
      <c r="F37" s="89">
        <f>E37/E44*1000</f>
        <v>0</v>
      </c>
      <c r="G37" s="89">
        <v>0</v>
      </c>
      <c r="H37" s="89">
        <v>0</v>
      </c>
    </row>
    <row r="38" spans="1:8" ht="15" customHeight="1" x14ac:dyDescent="0.25">
      <c r="A38" s="32" t="s">
        <v>37</v>
      </c>
      <c r="B38" s="52" t="s">
        <v>77</v>
      </c>
      <c r="C38" s="89">
        <v>0</v>
      </c>
      <c r="D38" s="89">
        <f>C38/C44*1000</f>
        <v>0</v>
      </c>
      <c r="E38" s="89">
        <v>0</v>
      </c>
      <c r="F38" s="89">
        <f>E38/E44*1000</f>
        <v>0</v>
      </c>
      <c r="G38" s="89">
        <v>0</v>
      </c>
      <c r="H38" s="89">
        <f>G38/G44*1000</f>
        <v>0</v>
      </c>
    </row>
    <row r="39" spans="1:8" s="12" customFormat="1" ht="15" customHeight="1" x14ac:dyDescent="0.25">
      <c r="A39" s="32" t="s">
        <v>38</v>
      </c>
      <c r="B39" s="52" t="s">
        <v>78</v>
      </c>
      <c r="C39" s="89">
        <v>0</v>
      </c>
      <c r="D39" s="89">
        <f>C39/C44*1000</f>
        <v>0</v>
      </c>
      <c r="E39" s="89">
        <v>0</v>
      </c>
      <c r="F39" s="89">
        <f>E39/E44*1000</f>
        <v>0</v>
      </c>
      <c r="G39" s="89">
        <v>0</v>
      </c>
      <c r="H39" s="89">
        <f>G39/G44*1000</f>
        <v>0</v>
      </c>
    </row>
    <row r="40" spans="1:8" s="12" customFormat="1" ht="18" customHeight="1" x14ac:dyDescent="0.25">
      <c r="A40" s="32" t="s">
        <v>103</v>
      </c>
      <c r="B40" s="52" t="s">
        <v>34</v>
      </c>
      <c r="C40" s="89">
        <v>0</v>
      </c>
      <c r="D40" s="89">
        <f>C40/C44*1000</f>
        <v>0</v>
      </c>
      <c r="E40" s="89">
        <v>0</v>
      </c>
      <c r="F40" s="89">
        <f>E40/E44*1000</f>
        <v>0</v>
      </c>
      <c r="G40" s="89">
        <v>0</v>
      </c>
      <c r="H40" s="89">
        <f>G40/G44*1000</f>
        <v>0</v>
      </c>
    </row>
    <row r="41" spans="1:8" ht="15" customHeight="1" x14ac:dyDescent="0.25">
      <c r="A41" s="32" t="s">
        <v>104</v>
      </c>
      <c r="B41" s="52" t="s">
        <v>79</v>
      </c>
      <c r="C41" s="89">
        <v>0</v>
      </c>
      <c r="D41" s="89">
        <f>C41/C44*1000</f>
        <v>0</v>
      </c>
      <c r="E41" s="89">
        <v>0</v>
      </c>
      <c r="F41" s="89">
        <f>E41/E44*1000</f>
        <v>0</v>
      </c>
      <c r="G41" s="89">
        <v>0</v>
      </c>
      <c r="H41" s="89">
        <v>0</v>
      </c>
    </row>
    <row r="42" spans="1:8" ht="18" customHeight="1" x14ac:dyDescent="0.25">
      <c r="A42" s="74" t="s">
        <v>76</v>
      </c>
      <c r="B42" s="9" t="s">
        <v>116</v>
      </c>
      <c r="C42" s="90">
        <f t="shared" ref="C42:H42" si="7">C36+C34</f>
        <v>10716.560000000001</v>
      </c>
      <c r="D42" s="90">
        <f t="shared" si="7"/>
        <v>570.74959962804155</v>
      </c>
      <c r="E42" s="90">
        <f t="shared" si="7"/>
        <v>2285.44</v>
      </c>
      <c r="F42" s="90">
        <f t="shared" si="7"/>
        <v>570.74644756886335</v>
      </c>
      <c r="G42" s="90">
        <f>G36+G34</f>
        <v>563.20000000000005</v>
      </c>
      <c r="H42" s="90">
        <f t="shared" si="7"/>
        <v>570.74525223454066</v>
      </c>
    </row>
    <row r="43" spans="1:8" ht="18.75" customHeight="1" x14ac:dyDescent="0.25">
      <c r="A43" s="74" t="s">
        <v>83</v>
      </c>
      <c r="B43" s="9" t="s">
        <v>117</v>
      </c>
      <c r="C43" s="90" t="s">
        <v>111</v>
      </c>
      <c r="D43" s="90">
        <f>C42/C44*1000</f>
        <v>570.74959962804166</v>
      </c>
      <c r="E43" s="88" t="s">
        <v>111</v>
      </c>
      <c r="F43" s="90">
        <f>E42/E44*1000</f>
        <v>570.74644756886346</v>
      </c>
      <c r="G43" s="88" t="s">
        <v>111</v>
      </c>
      <c r="H43" s="90">
        <f>G42/G44*1000</f>
        <v>570.74525223454066</v>
      </c>
    </row>
    <row r="44" spans="1:8" ht="15" customHeight="1" x14ac:dyDescent="0.25">
      <c r="A44" s="74" t="s">
        <v>84</v>
      </c>
      <c r="B44" s="75" t="s">
        <v>98</v>
      </c>
      <c r="C44" s="88">
        <f>В!C48</f>
        <v>18776.29</v>
      </c>
      <c r="D44" s="88" t="s">
        <v>111</v>
      </c>
      <c r="E44" s="112">
        <f>В!E48</f>
        <v>4004.3</v>
      </c>
      <c r="F44" s="88" t="s">
        <v>111</v>
      </c>
      <c r="G44" s="112">
        <f>В!G48</f>
        <v>986.78</v>
      </c>
      <c r="H44" s="88" t="s">
        <v>111</v>
      </c>
    </row>
    <row r="45" spans="1:8" ht="15" customHeight="1" x14ac:dyDescent="0.25">
      <c r="A45" s="74" t="s">
        <v>86</v>
      </c>
      <c r="B45" s="75" t="s">
        <v>88</v>
      </c>
      <c r="C45" s="88" t="s">
        <v>111</v>
      </c>
      <c r="D45" s="112">
        <f>D36/D34*100</f>
        <v>0</v>
      </c>
      <c r="E45" s="78" t="s">
        <v>111</v>
      </c>
      <c r="F45" s="112">
        <f>F36/F34*100</f>
        <v>0</v>
      </c>
      <c r="G45" s="112" t="s">
        <v>111</v>
      </c>
      <c r="H45" s="112">
        <f>H36/H34*100</f>
        <v>0</v>
      </c>
    </row>
    <row r="46" spans="1:8" x14ac:dyDescent="0.25">
      <c r="A46" s="74" t="s">
        <v>87</v>
      </c>
      <c r="B46" s="75" t="s">
        <v>118</v>
      </c>
      <c r="C46" s="88" t="s">
        <v>111</v>
      </c>
      <c r="D46" s="112">
        <f>D43*1.2</f>
        <v>684.89951955364995</v>
      </c>
      <c r="E46" s="78" t="s">
        <v>111</v>
      </c>
      <c r="F46" s="112">
        <f>F43*1.2</f>
        <v>684.89573708263617</v>
      </c>
      <c r="G46" s="112" t="s">
        <v>111</v>
      </c>
      <c r="H46" s="112">
        <f>H43*1.2+0.01</f>
        <v>684.90430268144871</v>
      </c>
    </row>
    <row r="47" spans="1:8" ht="27" customHeight="1" x14ac:dyDescent="0.35">
      <c r="A47" s="127"/>
      <c r="B47" s="127"/>
      <c r="C47" s="55"/>
      <c r="D47" s="51"/>
      <c r="E47" s="51"/>
      <c r="F47" s="51"/>
      <c r="G47" s="51"/>
      <c r="H47" s="18"/>
    </row>
  </sheetData>
  <mergeCells count="9">
    <mergeCell ref="A3:H3"/>
    <mergeCell ref="A47:B47"/>
    <mergeCell ref="F2:H2"/>
    <mergeCell ref="A4:H4"/>
    <mergeCell ref="A6:A7"/>
    <mergeCell ref="B6:B7"/>
    <mergeCell ref="C6:D6"/>
    <mergeCell ref="E6:F6"/>
    <mergeCell ref="G6:H6"/>
  </mergeCells>
  <conditionalFormatting sqref="F2:G2">
    <cfRule type="expression" dxfId="2" priority="1">
      <formula>AND(F2&lt;&gt;#REF!)</formula>
    </cfRule>
  </conditionalFormatting>
  <pageMargins left="1.1811023622047245" right="0.39370078740157483" top="0.78740157480314965" bottom="0.78740157480314965" header="0.22" footer="0"/>
  <pageSetup paperSize="9" scale="84" fitToWidth="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H44"/>
  <sheetViews>
    <sheetView view="pageBreakPreview" zoomScale="130" zoomScaleSheetLayoutView="130" workbookViewId="0">
      <selection activeCell="A6" sqref="A6:H42"/>
    </sheetView>
  </sheetViews>
  <sheetFormatPr defaultColWidth="9.21875" defaultRowHeight="13.8" x14ac:dyDescent="0.25"/>
  <cols>
    <col min="1" max="1" width="4.77734375" style="37" customWidth="1"/>
    <col min="2" max="2" width="39.5546875" style="37" customWidth="1"/>
    <col min="3" max="3" width="9.21875" style="37" customWidth="1"/>
    <col min="4" max="4" width="10.33203125" style="37" customWidth="1"/>
    <col min="5" max="5" width="8.5546875" style="37" customWidth="1"/>
    <col min="6" max="6" width="10" style="37" customWidth="1"/>
    <col min="7" max="7" width="8.77734375" style="37" customWidth="1"/>
    <col min="8" max="8" width="10.44140625" style="37" customWidth="1"/>
    <col min="9" max="16384" width="9.21875" style="37"/>
  </cols>
  <sheetData>
    <row r="1" spans="1:8" ht="25.05" customHeight="1" x14ac:dyDescent="0.25">
      <c r="A1" s="35"/>
      <c r="B1" s="36"/>
      <c r="C1" s="36"/>
      <c r="E1" s="128" t="s">
        <v>53</v>
      </c>
      <c r="F1" s="129"/>
      <c r="G1" s="129"/>
      <c r="H1" s="129"/>
    </row>
    <row r="2" spans="1:8" ht="14.25" customHeight="1" x14ac:dyDescent="0.25">
      <c r="A2" s="35"/>
      <c r="B2" s="36"/>
      <c r="C2" s="36"/>
      <c r="F2" s="36"/>
      <c r="G2" s="36"/>
    </row>
    <row r="3" spans="1:8" x14ac:dyDescent="0.25">
      <c r="A3" s="119" t="s">
        <v>128</v>
      </c>
      <c r="B3" s="119"/>
      <c r="C3" s="119"/>
      <c r="D3" s="119"/>
      <c r="E3" s="119"/>
      <c r="F3" s="119"/>
      <c r="G3" s="119"/>
      <c r="H3" s="119"/>
    </row>
    <row r="4" spans="1:8" ht="15" customHeight="1" x14ac:dyDescent="0.25">
      <c r="A4" s="120" t="s">
        <v>130</v>
      </c>
      <c r="B4" s="120"/>
      <c r="C4" s="120"/>
      <c r="D4" s="120"/>
      <c r="E4" s="120"/>
      <c r="F4" s="120"/>
      <c r="G4" s="120"/>
      <c r="H4" s="120"/>
    </row>
    <row r="5" spans="1:8" x14ac:dyDescent="0.25">
      <c r="A5" s="35"/>
      <c r="B5" s="36"/>
      <c r="C5" s="36"/>
      <c r="D5" s="36"/>
      <c r="E5" s="36"/>
      <c r="F5" s="36"/>
      <c r="G5" s="36"/>
      <c r="H5" s="76" t="s">
        <v>42</v>
      </c>
    </row>
    <row r="6" spans="1:8" ht="35.25" customHeight="1" x14ac:dyDescent="0.25">
      <c r="A6" s="121" t="s">
        <v>1</v>
      </c>
      <c r="B6" s="121" t="s">
        <v>2</v>
      </c>
      <c r="C6" s="122" t="s">
        <v>3</v>
      </c>
      <c r="D6" s="122"/>
      <c r="E6" s="122" t="s">
        <v>4</v>
      </c>
      <c r="F6" s="122"/>
      <c r="G6" s="122" t="s">
        <v>92</v>
      </c>
      <c r="H6" s="122"/>
    </row>
    <row r="7" spans="1:8" ht="27.75" customHeight="1" x14ac:dyDescent="0.25">
      <c r="A7" s="121"/>
      <c r="B7" s="121"/>
      <c r="C7" s="58" t="s">
        <v>90</v>
      </c>
      <c r="D7" s="58" t="s">
        <v>91</v>
      </c>
      <c r="E7" s="58" t="s">
        <v>90</v>
      </c>
      <c r="F7" s="58" t="s">
        <v>91</v>
      </c>
      <c r="G7" s="58" t="s">
        <v>90</v>
      </c>
      <c r="H7" s="58" t="s">
        <v>91</v>
      </c>
    </row>
    <row r="8" spans="1:8" ht="11.25" customHeight="1" x14ac:dyDescent="0.25">
      <c r="A8" s="38">
        <v>1</v>
      </c>
      <c r="B8" s="38">
        <v>2</v>
      </c>
      <c r="C8" s="38">
        <v>3</v>
      </c>
      <c r="D8" s="38">
        <v>4</v>
      </c>
      <c r="E8" s="38">
        <v>5</v>
      </c>
      <c r="F8" s="38">
        <v>6</v>
      </c>
      <c r="G8" s="63">
        <v>7</v>
      </c>
      <c r="H8" s="38">
        <v>8</v>
      </c>
    </row>
    <row r="9" spans="1:8" ht="15" customHeight="1" x14ac:dyDescent="0.25">
      <c r="A9" s="79">
        <v>1</v>
      </c>
      <c r="B9" s="9" t="s">
        <v>54</v>
      </c>
      <c r="C9" s="40">
        <f t="shared" ref="C9:F9" si="0">C10+C11+C12+C16</f>
        <v>659.74</v>
      </c>
      <c r="D9" s="40">
        <f>D10+D11+D12+D16</f>
        <v>35.136866761218535</v>
      </c>
      <c r="E9" s="40">
        <f t="shared" si="0"/>
        <v>140.69</v>
      </c>
      <c r="F9" s="40">
        <f t="shared" si="0"/>
        <v>35.13473016507254</v>
      </c>
      <c r="G9" s="40">
        <f>G10+G11+G12+G16</f>
        <v>34.67</v>
      </c>
      <c r="H9" s="40">
        <f>H10+H11+H12+H16</f>
        <v>35.134477796469326</v>
      </c>
    </row>
    <row r="10" spans="1:8" ht="15" customHeight="1" x14ac:dyDescent="0.25">
      <c r="A10" s="41" t="s">
        <v>5</v>
      </c>
      <c r="B10" s="50" t="s">
        <v>46</v>
      </c>
      <c r="C10" s="42">
        <v>0</v>
      </c>
      <c r="D10" s="43">
        <f>C10/C40*1000</f>
        <v>0</v>
      </c>
      <c r="E10" s="43">
        <v>0</v>
      </c>
      <c r="F10" s="43">
        <v>0</v>
      </c>
      <c r="G10" s="43">
        <v>0</v>
      </c>
      <c r="H10" s="43">
        <v>0</v>
      </c>
    </row>
    <row r="11" spans="1:8" ht="15" customHeight="1" x14ac:dyDescent="0.25">
      <c r="A11" s="41" t="s">
        <v>6</v>
      </c>
      <c r="B11" s="50" t="s">
        <v>47</v>
      </c>
      <c r="C11" s="42">
        <v>471.35</v>
      </c>
      <c r="D11" s="43">
        <f>C11/C40*1000</f>
        <v>25.103468257041193</v>
      </c>
      <c r="E11" s="43">
        <v>100.52</v>
      </c>
      <c r="F11" s="43">
        <f>E11/E40*1000</f>
        <v>25.10301425967085</v>
      </c>
      <c r="G11" s="43">
        <v>24.77</v>
      </c>
      <c r="H11" s="43">
        <f>G11/G40*1000</f>
        <v>25.101846409534041</v>
      </c>
    </row>
    <row r="12" spans="1:8" ht="15" customHeight="1" x14ac:dyDescent="0.25">
      <c r="A12" s="79" t="s">
        <v>7</v>
      </c>
      <c r="B12" s="49" t="s">
        <v>100</v>
      </c>
      <c r="C12" s="40">
        <f t="shared" ref="C12:H12" si="1">C13+C14+C15</f>
        <v>103.7</v>
      </c>
      <c r="D12" s="40">
        <f t="shared" si="1"/>
        <v>5.5229227925218458</v>
      </c>
      <c r="E12" s="40">
        <f t="shared" si="1"/>
        <v>22.11</v>
      </c>
      <c r="F12" s="40">
        <f t="shared" si="1"/>
        <v>5.5215643183577647</v>
      </c>
      <c r="G12" s="40">
        <f t="shared" si="1"/>
        <v>5.45</v>
      </c>
      <c r="H12" s="40">
        <f t="shared" si="1"/>
        <v>5.5230142483633644</v>
      </c>
    </row>
    <row r="13" spans="1:8" ht="15" customHeight="1" x14ac:dyDescent="0.25">
      <c r="A13" s="41" t="s">
        <v>14</v>
      </c>
      <c r="B13" s="54" t="s">
        <v>43</v>
      </c>
      <c r="C13" s="42">
        <v>103.7</v>
      </c>
      <c r="D13" s="43">
        <f>C13/C40*1000</f>
        <v>5.5229227925218458</v>
      </c>
      <c r="E13" s="43">
        <v>22.11</v>
      </c>
      <c r="F13" s="43">
        <f>E13/E40*1000</f>
        <v>5.5215643183577647</v>
      </c>
      <c r="G13" s="43">
        <v>5.45</v>
      </c>
      <c r="H13" s="43">
        <f>G13/G40*1000</f>
        <v>5.5230142483633644</v>
      </c>
    </row>
    <row r="14" spans="1:8" ht="15" customHeight="1" x14ac:dyDescent="0.25">
      <c r="A14" s="41" t="s">
        <v>16</v>
      </c>
      <c r="B14" s="54" t="s">
        <v>44</v>
      </c>
      <c r="C14" s="42">
        <v>0</v>
      </c>
      <c r="D14" s="43">
        <f>C14/C40*1000</f>
        <v>0</v>
      </c>
      <c r="E14" s="43">
        <v>0</v>
      </c>
      <c r="F14" s="43">
        <f>E14/E40*1000</f>
        <v>0</v>
      </c>
      <c r="G14" s="43">
        <v>0</v>
      </c>
      <c r="H14" s="43">
        <f>G14/G40*1000</f>
        <v>0</v>
      </c>
    </row>
    <row r="15" spans="1:8" ht="15" customHeight="1" x14ac:dyDescent="0.25">
      <c r="A15" s="41" t="s">
        <v>18</v>
      </c>
      <c r="B15" s="54" t="s">
        <v>20</v>
      </c>
      <c r="C15" s="42">
        <v>0</v>
      </c>
      <c r="D15" s="43">
        <f>C15/C40*1000</f>
        <v>0</v>
      </c>
      <c r="E15" s="43">
        <v>0</v>
      </c>
      <c r="F15" s="43">
        <f>E15/E40*1000</f>
        <v>0</v>
      </c>
      <c r="G15" s="43">
        <v>0</v>
      </c>
      <c r="H15" s="43">
        <f>G15/G40*1000</f>
        <v>0</v>
      </c>
    </row>
    <row r="16" spans="1:8" ht="15" customHeight="1" x14ac:dyDescent="0.25">
      <c r="A16" s="79" t="s">
        <v>21</v>
      </c>
      <c r="B16" s="49" t="s">
        <v>101</v>
      </c>
      <c r="C16" s="40">
        <f t="shared" ref="C16:H16" si="2">C17+C18+C19</f>
        <v>84.69</v>
      </c>
      <c r="D16" s="40">
        <f t="shared" si="2"/>
        <v>4.5104757116554968</v>
      </c>
      <c r="E16" s="40">
        <f t="shared" si="2"/>
        <v>18.059999999999999</v>
      </c>
      <c r="F16" s="40">
        <f t="shared" si="2"/>
        <v>4.5101515870439268</v>
      </c>
      <c r="G16" s="40">
        <f t="shared" si="2"/>
        <v>4.45</v>
      </c>
      <c r="H16" s="40">
        <f t="shared" si="2"/>
        <v>4.5096171385719206</v>
      </c>
    </row>
    <row r="17" spans="1:8" ht="15" customHeight="1" x14ac:dyDescent="0.25">
      <c r="A17" s="41" t="s">
        <v>22</v>
      </c>
      <c r="B17" s="54" t="s">
        <v>45</v>
      </c>
      <c r="C17" s="42">
        <v>46.15</v>
      </c>
      <c r="D17" s="43">
        <f>C17/C40*1000</f>
        <v>2.4578870479738009</v>
      </c>
      <c r="E17" s="43">
        <v>9.84</v>
      </c>
      <c r="F17" s="43">
        <f>E17/E40*1000</f>
        <v>2.4573583397847312</v>
      </c>
      <c r="G17" s="43">
        <v>2.4300000000000002</v>
      </c>
      <c r="H17" s="43">
        <f>G17/G40*1000</f>
        <v>2.4625549767932062</v>
      </c>
    </row>
    <row r="18" spans="1:8" ht="15" customHeight="1" x14ac:dyDescent="0.25">
      <c r="A18" s="41" t="s">
        <v>24</v>
      </c>
      <c r="B18" s="54" t="s">
        <v>43</v>
      </c>
      <c r="C18" s="42">
        <v>10.15</v>
      </c>
      <c r="D18" s="43">
        <f>C18/C40*1000</f>
        <v>0.54057537458145344</v>
      </c>
      <c r="E18" s="43">
        <v>2.17</v>
      </c>
      <c r="F18" s="43">
        <f>E18/E40*1000</f>
        <v>0.54191743875334009</v>
      </c>
      <c r="G18" s="43">
        <v>0.53</v>
      </c>
      <c r="H18" s="43">
        <f>G18/G40*1000</f>
        <v>0.53710046818946477</v>
      </c>
    </row>
    <row r="19" spans="1:8" ht="15" customHeight="1" x14ac:dyDescent="0.25">
      <c r="A19" s="41" t="s">
        <v>25</v>
      </c>
      <c r="B19" s="54" t="s">
        <v>26</v>
      </c>
      <c r="C19" s="42">
        <v>28.39</v>
      </c>
      <c r="D19" s="43">
        <f>C19/C40*1000</f>
        <v>1.5120132891002429</v>
      </c>
      <c r="E19" s="43">
        <v>6.05</v>
      </c>
      <c r="F19" s="43">
        <f>E19/E40*1000</f>
        <v>1.510875808505856</v>
      </c>
      <c r="G19" s="43">
        <v>1.49</v>
      </c>
      <c r="H19" s="43">
        <f>G19/G40*1000</f>
        <v>1.5099616935892499</v>
      </c>
    </row>
    <row r="20" spans="1:8" ht="15" customHeight="1" x14ac:dyDescent="0.25">
      <c r="A20" s="79">
        <v>2</v>
      </c>
      <c r="B20" s="49" t="s">
        <v>102</v>
      </c>
      <c r="C20" s="40">
        <f t="shared" ref="C20:H20" si="3">C21+C22+C23</f>
        <v>63.53</v>
      </c>
      <c r="D20" s="40">
        <f t="shared" si="3"/>
        <v>3.3835225169615506</v>
      </c>
      <c r="E20" s="40">
        <f t="shared" si="3"/>
        <v>13.55</v>
      </c>
      <c r="F20" s="40">
        <f t="shared" si="3"/>
        <v>3.383862347975926</v>
      </c>
      <c r="G20" s="40">
        <f>G21+G22+G23</f>
        <v>3.34</v>
      </c>
      <c r="H20" s="40">
        <f t="shared" si="3"/>
        <v>3.3847463467034196</v>
      </c>
    </row>
    <row r="21" spans="1:8" ht="15" customHeight="1" x14ac:dyDescent="0.25">
      <c r="A21" s="41" t="s">
        <v>27</v>
      </c>
      <c r="B21" s="54" t="s">
        <v>45</v>
      </c>
      <c r="C21" s="42">
        <v>48.31</v>
      </c>
      <c r="D21" s="43">
        <f>C21/C40*1000</f>
        <v>2.5729257483773416</v>
      </c>
      <c r="E21" s="43">
        <v>10.3</v>
      </c>
      <c r="F21" s="43">
        <f>E21/E40*1000</f>
        <v>2.5722348475388959</v>
      </c>
      <c r="G21" s="43">
        <v>2.54</v>
      </c>
      <c r="H21" s="43">
        <f>G21/G40*1000</f>
        <v>2.5740286588702652</v>
      </c>
    </row>
    <row r="22" spans="1:8" ht="15" customHeight="1" x14ac:dyDescent="0.25">
      <c r="A22" s="41" t="s">
        <v>28</v>
      </c>
      <c r="B22" s="54" t="s">
        <v>15</v>
      </c>
      <c r="C22" s="42">
        <v>10.63</v>
      </c>
      <c r="D22" s="43">
        <f>C22/C40*1000</f>
        <v>0.56613953022668484</v>
      </c>
      <c r="E22" s="43">
        <v>2.27</v>
      </c>
      <c r="F22" s="43">
        <f>E22/E40*1000</f>
        <v>0.56689059261294106</v>
      </c>
      <c r="G22" s="43">
        <v>0.56000000000000005</v>
      </c>
      <c r="H22" s="43">
        <f>G22/G40*1000</f>
        <v>0.56750238148320808</v>
      </c>
    </row>
    <row r="23" spans="1:8" ht="15" customHeight="1" x14ac:dyDescent="0.25">
      <c r="A23" s="41" t="s">
        <v>29</v>
      </c>
      <c r="B23" s="54" t="s">
        <v>26</v>
      </c>
      <c r="C23" s="42">
        <v>4.59</v>
      </c>
      <c r="D23" s="43">
        <f>C23/C40*1000</f>
        <v>0.24445723835752425</v>
      </c>
      <c r="E23" s="43">
        <v>0.98</v>
      </c>
      <c r="F23" s="43">
        <f>E23/E40*1000</f>
        <v>0.24473690782408908</v>
      </c>
      <c r="G23" s="43">
        <v>0.24</v>
      </c>
      <c r="H23" s="43">
        <f>G23/G40*1000</f>
        <v>0.24321530634994631</v>
      </c>
    </row>
    <row r="24" spans="1:8" ht="15" customHeight="1" x14ac:dyDescent="0.25">
      <c r="A24" s="79" t="s">
        <v>64</v>
      </c>
      <c r="B24" s="77" t="s">
        <v>63</v>
      </c>
      <c r="C24" s="40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</row>
    <row r="25" spans="1:8" ht="15" customHeight="1" x14ac:dyDescent="0.25">
      <c r="A25" s="62" t="s">
        <v>65</v>
      </c>
      <c r="B25" s="54" t="s">
        <v>23</v>
      </c>
      <c r="C25" s="42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</row>
    <row r="26" spans="1:8" ht="15" customHeight="1" x14ac:dyDescent="0.25">
      <c r="A26" s="62" t="s">
        <v>66</v>
      </c>
      <c r="B26" s="54" t="s">
        <v>15</v>
      </c>
      <c r="C26" s="42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</row>
    <row r="27" spans="1:8" ht="15" customHeight="1" x14ac:dyDescent="0.25">
      <c r="A27" s="62" t="s">
        <v>67</v>
      </c>
      <c r="B27" s="54" t="s">
        <v>26</v>
      </c>
      <c r="C27" s="42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</row>
    <row r="28" spans="1:8" ht="15" customHeight="1" x14ac:dyDescent="0.25">
      <c r="A28" s="39" t="s">
        <v>68</v>
      </c>
      <c r="B28" s="49" t="s">
        <v>30</v>
      </c>
      <c r="C28" s="40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</row>
    <row r="29" spans="1:8" ht="15" customHeight="1" x14ac:dyDescent="0.25">
      <c r="A29" s="79" t="s">
        <v>69</v>
      </c>
      <c r="B29" s="80" t="s">
        <v>48</v>
      </c>
      <c r="C29" s="40">
        <v>0</v>
      </c>
      <c r="D29" s="78">
        <v>0</v>
      </c>
      <c r="E29" s="78">
        <v>0</v>
      </c>
      <c r="F29" s="78">
        <v>0</v>
      </c>
      <c r="G29" s="78">
        <v>0</v>
      </c>
      <c r="H29" s="78">
        <v>0</v>
      </c>
    </row>
    <row r="30" spans="1:8" ht="15" customHeight="1" x14ac:dyDescent="0.25">
      <c r="A30" s="79" t="s">
        <v>70</v>
      </c>
      <c r="B30" s="80" t="s">
        <v>71</v>
      </c>
      <c r="C30" s="40">
        <f>C20+C9</f>
        <v>723.27</v>
      </c>
      <c r="D30" s="40">
        <f>D20+D9</f>
        <v>38.520389278180083</v>
      </c>
      <c r="E30" s="78">
        <f t="shared" ref="E30:H30" si="4">E20+E9</f>
        <v>154.24</v>
      </c>
      <c r="F30" s="78">
        <f t="shared" si="4"/>
        <v>38.518592513048468</v>
      </c>
      <c r="G30" s="78">
        <f>G20+G9</f>
        <v>38.010000000000005</v>
      </c>
      <c r="H30" s="78">
        <f t="shared" si="4"/>
        <v>38.51922414317275</v>
      </c>
    </row>
    <row r="31" spans="1:8" s="44" customFormat="1" ht="15" customHeight="1" x14ac:dyDescent="0.25">
      <c r="A31" s="79" t="s">
        <v>72</v>
      </c>
      <c r="B31" s="80" t="s">
        <v>112</v>
      </c>
      <c r="C31" s="40">
        <v>0</v>
      </c>
      <c r="D31" s="78">
        <v>0</v>
      </c>
      <c r="E31" s="78">
        <v>0</v>
      </c>
      <c r="F31" s="78">
        <v>0</v>
      </c>
      <c r="G31" s="78">
        <v>0</v>
      </c>
      <c r="H31" s="78">
        <v>0</v>
      </c>
    </row>
    <row r="32" spans="1:8" s="44" customFormat="1" ht="15" customHeight="1" x14ac:dyDescent="0.25">
      <c r="A32" s="79" t="s">
        <v>74</v>
      </c>
      <c r="B32" s="80" t="s">
        <v>49</v>
      </c>
      <c r="C32" s="40">
        <f>C33+C37</f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</row>
    <row r="33" spans="1:8" ht="15" customHeight="1" x14ac:dyDescent="0.25">
      <c r="A33" s="41" t="s">
        <v>36</v>
      </c>
      <c r="B33" s="54" t="s">
        <v>33</v>
      </c>
      <c r="C33" s="42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</row>
    <row r="34" spans="1:8" ht="15" customHeight="1" x14ac:dyDescent="0.25">
      <c r="A34" s="62" t="s">
        <v>37</v>
      </c>
      <c r="B34" s="54" t="s">
        <v>77</v>
      </c>
      <c r="C34" s="42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</row>
    <row r="35" spans="1:8" ht="15" customHeight="1" x14ac:dyDescent="0.25">
      <c r="A35" s="62" t="s">
        <v>38</v>
      </c>
      <c r="B35" s="54" t="s">
        <v>78</v>
      </c>
      <c r="C35" s="42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</row>
    <row r="36" spans="1:8" ht="15" customHeight="1" x14ac:dyDescent="0.25">
      <c r="A36" s="41" t="s">
        <v>103</v>
      </c>
      <c r="B36" s="54" t="s">
        <v>34</v>
      </c>
      <c r="C36" s="42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</row>
    <row r="37" spans="1:8" ht="15" customHeight="1" x14ac:dyDescent="0.25">
      <c r="A37" s="41" t="s">
        <v>104</v>
      </c>
      <c r="B37" s="54" t="s">
        <v>79</v>
      </c>
      <c r="C37" s="96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</row>
    <row r="38" spans="1:8" ht="21.75" customHeight="1" x14ac:dyDescent="0.25">
      <c r="A38" s="79" t="s">
        <v>76</v>
      </c>
      <c r="B38" s="77" t="s">
        <v>106</v>
      </c>
      <c r="C38" s="97">
        <f t="shared" ref="C38:H38" si="5">C32+C30</f>
        <v>723.27</v>
      </c>
      <c r="D38" s="97">
        <f t="shared" si="5"/>
        <v>38.520389278180083</v>
      </c>
      <c r="E38" s="78">
        <f t="shared" si="5"/>
        <v>154.24</v>
      </c>
      <c r="F38" s="78">
        <f t="shared" si="5"/>
        <v>38.518592513048468</v>
      </c>
      <c r="G38" s="78">
        <f t="shared" si="5"/>
        <v>38.010000000000005</v>
      </c>
      <c r="H38" s="78">
        <f t="shared" si="5"/>
        <v>38.51922414317275</v>
      </c>
    </row>
    <row r="39" spans="1:8" ht="15" customHeight="1" x14ac:dyDescent="0.25">
      <c r="A39" s="79" t="s">
        <v>83</v>
      </c>
      <c r="B39" s="77" t="s">
        <v>105</v>
      </c>
      <c r="C39" s="97" t="s">
        <v>111</v>
      </c>
      <c r="D39" s="78">
        <f>C38/C40*1000</f>
        <v>38.520389278180083</v>
      </c>
      <c r="E39" s="78" t="s">
        <v>111</v>
      </c>
      <c r="F39" s="78">
        <f>E38/E40*1000</f>
        <v>38.518592513048475</v>
      </c>
      <c r="G39" s="113" t="s">
        <v>111</v>
      </c>
      <c r="H39" s="78">
        <f>G38/G40*1000</f>
        <v>38.51922414317275</v>
      </c>
    </row>
    <row r="40" spans="1:8" ht="18.600000000000001" customHeight="1" x14ac:dyDescent="0.25">
      <c r="A40" s="79" t="s">
        <v>84</v>
      </c>
      <c r="B40" s="80" t="s">
        <v>98</v>
      </c>
      <c r="C40" s="78">
        <f>В!C48</f>
        <v>18776.29</v>
      </c>
      <c r="D40" s="78" t="s">
        <v>111</v>
      </c>
      <c r="E40" s="78">
        <f>В!E48</f>
        <v>4004.3</v>
      </c>
      <c r="F40" s="78" t="s">
        <v>111</v>
      </c>
      <c r="G40" s="78">
        <f>В!G48</f>
        <v>986.78</v>
      </c>
      <c r="H40" s="78" t="s">
        <v>111</v>
      </c>
    </row>
    <row r="41" spans="1:8" x14ac:dyDescent="0.25">
      <c r="A41" s="79" t="s">
        <v>86</v>
      </c>
      <c r="B41" s="80" t="s">
        <v>88</v>
      </c>
      <c r="C41" s="78" t="s">
        <v>111</v>
      </c>
      <c r="D41" s="78">
        <f>D32/D30*100</f>
        <v>0</v>
      </c>
      <c r="E41" s="78" t="s">
        <v>111</v>
      </c>
      <c r="F41" s="78">
        <f>F32/F30*100</f>
        <v>0</v>
      </c>
      <c r="G41" s="78" t="s">
        <v>111</v>
      </c>
      <c r="H41" s="78">
        <f>H32/H30*100</f>
        <v>0</v>
      </c>
    </row>
    <row r="42" spans="1:8" x14ac:dyDescent="0.25">
      <c r="A42" s="79" t="s">
        <v>87</v>
      </c>
      <c r="B42" s="80" t="s">
        <v>107</v>
      </c>
      <c r="C42" s="78" t="s">
        <v>111</v>
      </c>
      <c r="D42" s="78">
        <f>D39*1.2</f>
        <v>46.224467133816098</v>
      </c>
      <c r="E42" s="78" t="s">
        <v>111</v>
      </c>
      <c r="F42" s="78">
        <f>F39*1.2</f>
        <v>46.222311015658171</v>
      </c>
      <c r="G42" s="78" t="s">
        <v>111</v>
      </c>
      <c r="H42" s="78">
        <f>H39*1.2</f>
        <v>46.223068971807301</v>
      </c>
    </row>
    <row r="43" spans="1:8" ht="12.75" customHeight="1" x14ac:dyDescent="0.25">
      <c r="A43" s="45"/>
      <c r="B43" s="46"/>
      <c r="C43" s="47"/>
      <c r="D43" s="47"/>
      <c r="E43" s="47"/>
      <c r="F43" s="47"/>
      <c r="G43" s="47"/>
      <c r="H43" s="47"/>
    </row>
    <row r="44" spans="1:8" ht="32.25" customHeight="1" x14ac:dyDescent="0.35">
      <c r="A44" s="127"/>
      <c r="B44" s="127"/>
      <c r="C44" s="51"/>
      <c r="D44" s="51"/>
      <c r="E44" s="51"/>
      <c r="F44" s="18"/>
      <c r="G44" s="18"/>
      <c r="H44" s="19"/>
    </row>
  </sheetData>
  <mergeCells count="9">
    <mergeCell ref="A44:B44"/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1" priority="1">
      <formula>AND(E1&lt;&gt;#REF!)</formula>
    </cfRule>
  </conditionalFormatting>
  <pageMargins left="1.1811023622047245" right="0.39370078740157483" top="0.78740157480314965" bottom="0.78740157480314965" header="0.25" footer="0"/>
  <pageSetup paperSize="9" scale="84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07F8A-9271-482A-B53C-2304DC692525}">
  <sheetPr>
    <tabColor rgb="FF7030A0"/>
    <pageSetUpPr fitToPage="1"/>
  </sheetPr>
  <dimension ref="A1:I67"/>
  <sheetViews>
    <sheetView tabSelected="1" view="pageBreakPreview" zoomScale="120" zoomScaleNormal="100" zoomScaleSheetLayoutView="120" workbookViewId="0">
      <selection activeCell="M6" sqref="M6"/>
    </sheetView>
  </sheetViews>
  <sheetFormatPr defaultColWidth="9.21875" defaultRowHeight="14.4" x14ac:dyDescent="0.3"/>
  <cols>
    <col min="1" max="1" width="6.33203125" style="1" customWidth="1"/>
    <col min="2" max="2" width="45.77734375" style="2" customWidth="1"/>
    <col min="3" max="3" width="9.21875" style="2" customWidth="1"/>
    <col min="4" max="4" width="8.5546875" style="2" customWidth="1"/>
    <col min="5" max="5" width="7.77734375" style="2" customWidth="1"/>
    <col min="6" max="6" width="8.44140625" style="2" customWidth="1"/>
    <col min="7" max="7" width="8.21875" style="2" customWidth="1"/>
    <col min="8" max="8" width="8.77734375" style="2" customWidth="1"/>
    <col min="9" max="16384" width="9.21875" style="3"/>
  </cols>
  <sheetData>
    <row r="1" spans="1:8" ht="23.7" customHeight="1" x14ac:dyDescent="0.3">
      <c r="E1" s="123" t="s">
        <v>125</v>
      </c>
      <c r="F1" s="124"/>
      <c r="G1" s="124"/>
      <c r="H1" s="124"/>
    </row>
    <row r="3" spans="1:8" ht="20.25" customHeight="1" x14ac:dyDescent="0.3">
      <c r="A3" s="125" t="s">
        <v>129</v>
      </c>
      <c r="B3" s="125"/>
      <c r="C3" s="125"/>
      <c r="D3" s="125"/>
      <c r="E3" s="125"/>
      <c r="F3" s="125"/>
      <c r="G3" s="125"/>
      <c r="H3" s="125"/>
    </row>
    <row r="4" spans="1:8" ht="15.75" customHeight="1" x14ac:dyDescent="0.3">
      <c r="A4" s="120" t="s">
        <v>130</v>
      </c>
      <c r="B4" s="120"/>
      <c r="C4" s="120"/>
      <c r="D4" s="120"/>
      <c r="E4" s="120"/>
      <c r="F4" s="120"/>
      <c r="G4" s="120"/>
      <c r="H4" s="120"/>
    </row>
    <row r="5" spans="1:8" x14ac:dyDescent="0.3">
      <c r="A5" s="64"/>
      <c r="B5" s="64"/>
      <c r="C5" s="64"/>
      <c r="D5" s="64"/>
      <c r="E5" s="65"/>
      <c r="H5" s="4" t="s">
        <v>0</v>
      </c>
    </row>
    <row r="6" spans="1:8" ht="39" customHeight="1" x14ac:dyDescent="0.3">
      <c r="A6" s="121" t="s">
        <v>1</v>
      </c>
      <c r="B6" s="121" t="s">
        <v>2</v>
      </c>
      <c r="C6" s="122" t="s">
        <v>3</v>
      </c>
      <c r="D6" s="122"/>
      <c r="E6" s="122" t="s">
        <v>4</v>
      </c>
      <c r="F6" s="122"/>
      <c r="G6" s="122" t="s">
        <v>92</v>
      </c>
      <c r="H6" s="122"/>
    </row>
    <row r="7" spans="1:8" ht="20.399999999999999" x14ac:dyDescent="0.3">
      <c r="A7" s="121"/>
      <c r="B7" s="121"/>
      <c r="C7" s="107" t="s">
        <v>90</v>
      </c>
      <c r="D7" s="107" t="s">
        <v>91</v>
      </c>
      <c r="E7" s="107" t="s">
        <v>90</v>
      </c>
      <c r="F7" s="107" t="s">
        <v>91</v>
      </c>
      <c r="G7" s="107" t="s">
        <v>90</v>
      </c>
      <c r="H7" s="107" t="s">
        <v>91</v>
      </c>
    </row>
    <row r="8" spans="1:8" ht="12.75" customHeight="1" x14ac:dyDescent="0.3">
      <c r="A8" s="57">
        <v>1</v>
      </c>
      <c r="B8" s="107">
        <v>2</v>
      </c>
      <c r="C8" s="107">
        <v>3</v>
      </c>
      <c r="D8" s="107">
        <v>4</v>
      </c>
      <c r="E8" s="107">
        <v>5</v>
      </c>
      <c r="F8" s="107">
        <v>6</v>
      </c>
      <c r="G8" s="107">
        <v>7</v>
      </c>
      <c r="H8" s="107">
        <v>8</v>
      </c>
    </row>
    <row r="9" spans="1:8" ht="14.1" customHeight="1" x14ac:dyDescent="0.3">
      <c r="A9" s="8">
        <v>1</v>
      </c>
      <c r="B9" s="9" t="s">
        <v>54</v>
      </c>
      <c r="C9" s="10">
        <f t="shared" ref="C9:F9" si="0">C10+C18+C19+C23</f>
        <v>58399.479999999996</v>
      </c>
      <c r="D9" s="10">
        <f t="shared" si="0"/>
        <v>3110.2779090011923</v>
      </c>
      <c r="E9" s="10">
        <f t="shared" si="0"/>
        <v>17489.060000000001</v>
      </c>
      <c r="F9" s="10">
        <f t="shared" si="0"/>
        <v>4367.5798623979217</v>
      </c>
      <c r="G9" s="10">
        <f>G10+G18+G19+G23</f>
        <v>5671.2999999999993</v>
      </c>
      <c r="H9" s="10">
        <f>H10+H18+H19+H23-0.01</f>
        <v>5747.2788947891113</v>
      </c>
    </row>
    <row r="10" spans="1:8" ht="14.1" customHeight="1" x14ac:dyDescent="0.3">
      <c r="A10" s="8" t="s">
        <v>5</v>
      </c>
      <c r="B10" s="9" t="s">
        <v>55</v>
      </c>
      <c r="C10" s="10">
        <f t="shared" ref="C10:E10" si="1">C11+C15+C16+C17</f>
        <v>34232.5</v>
      </c>
      <c r="D10" s="10">
        <f t="shared" si="1"/>
        <v>1823.1769960945423</v>
      </c>
      <c r="E10" s="10">
        <f t="shared" si="1"/>
        <v>12335.130000000001</v>
      </c>
      <c r="F10" s="10">
        <f>F11+F15+F16+F17+0.01</f>
        <v>3080.4809936817919</v>
      </c>
      <c r="G10" s="10">
        <f>G11+G15+G16+G17</f>
        <v>4401.2199999999993</v>
      </c>
      <c r="H10" s="10">
        <f>H11+H15+H16+H17</f>
        <v>4460.1836275562937</v>
      </c>
    </row>
    <row r="11" spans="1:8" ht="15" customHeight="1" x14ac:dyDescent="0.3">
      <c r="A11" s="57" t="s">
        <v>8</v>
      </c>
      <c r="B11" s="52" t="s">
        <v>110</v>
      </c>
      <c r="C11" s="13">
        <f>В!C10</f>
        <v>25874.880000000001</v>
      </c>
      <c r="D11" s="13">
        <f>В!D10</f>
        <v>1378.0613742118383</v>
      </c>
      <c r="E11" s="13">
        <f>В!E10</f>
        <v>10552.76</v>
      </c>
      <c r="F11" s="13">
        <f>В!F10</f>
        <v>2635.3569912344228</v>
      </c>
      <c r="G11" s="13">
        <f>В!G10</f>
        <v>3961.99</v>
      </c>
      <c r="H11" s="13">
        <f>В!H10</f>
        <v>4015.0692150225987</v>
      </c>
    </row>
    <row r="12" spans="1:8" ht="17.25" customHeight="1" x14ac:dyDescent="0.3">
      <c r="A12" s="57" t="s">
        <v>59</v>
      </c>
      <c r="B12" s="52" t="s">
        <v>56</v>
      </c>
      <c r="C12" s="13">
        <f>В!C11</f>
        <v>19527.98</v>
      </c>
      <c r="D12" s="13">
        <f>В!D11</f>
        <v>1040.034000327008</v>
      </c>
      <c r="E12" s="13">
        <f>В!E11</f>
        <v>9199.19</v>
      </c>
      <c r="F12" s="13">
        <f>В!F11</f>
        <v>2297.3278725370228</v>
      </c>
      <c r="G12" s="13">
        <f>В!G11</f>
        <v>3628.43</v>
      </c>
      <c r="H12" s="13">
        <f>В!H11</f>
        <v>3677.0404750805651</v>
      </c>
    </row>
    <row r="13" spans="1:8" ht="15" customHeight="1" x14ac:dyDescent="0.3">
      <c r="A13" s="57" t="s">
        <v>60</v>
      </c>
      <c r="B13" s="52" t="s">
        <v>57</v>
      </c>
      <c r="C13" s="13">
        <f>В!C12</f>
        <v>1743.84</v>
      </c>
      <c r="D13" s="11">
        <f>В!D12</f>
        <v>92.88457745912531</v>
      </c>
      <c r="E13" s="11">
        <f>В!E12</f>
        <v>371.9</v>
      </c>
      <c r="F13" s="11">
        <f>В!F12</f>
        <v>92.875159203855844</v>
      </c>
      <c r="G13" s="11">
        <f>В!G12</f>
        <v>91.65</v>
      </c>
      <c r="H13" s="11">
        <f>В!H12</f>
        <v>92.877845112385756</v>
      </c>
    </row>
    <row r="14" spans="1:8" ht="16.5" customHeight="1" x14ac:dyDescent="0.3">
      <c r="A14" s="57" t="s">
        <v>61</v>
      </c>
      <c r="B14" s="52" t="s">
        <v>58</v>
      </c>
      <c r="C14" s="13">
        <f>В!C13</f>
        <v>4603.0600000000004</v>
      </c>
      <c r="D14" s="13">
        <f>В!D13</f>
        <v>245.15279642570499</v>
      </c>
      <c r="E14" s="13">
        <f>В!E13</f>
        <v>981.67</v>
      </c>
      <c r="F14" s="13">
        <f>В!F13</f>
        <v>245.15395949354442</v>
      </c>
      <c r="G14" s="13">
        <f>В!G13</f>
        <v>241.91</v>
      </c>
      <c r="H14" s="13">
        <f>В!H13</f>
        <v>245.15089482964794</v>
      </c>
    </row>
    <row r="15" spans="1:8" ht="16.5" customHeight="1" x14ac:dyDescent="0.3">
      <c r="A15" s="57" t="s">
        <v>9</v>
      </c>
      <c r="B15" s="52" t="s">
        <v>12</v>
      </c>
      <c r="C15" s="13">
        <f>В!C14+Т!C11</f>
        <v>5371.86</v>
      </c>
      <c r="D15" s="13">
        <f>В!D14+Т!D11</f>
        <v>286.09805238415038</v>
      </c>
      <c r="E15" s="13">
        <f>В!E14+Т!E11</f>
        <v>1145.6199999999999</v>
      </c>
      <c r="F15" s="13">
        <f>В!F14+Т!F11</f>
        <v>286.09744524636017</v>
      </c>
      <c r="G15" s="13">
        <f>В!G14+Т!G11</f>
        <v>282.32</v>
      </c>
      <c r="H15" s="13">
        <f>В!H14+Т!H11</f>
        <v>286.10227203632013</v>
      </c>
    </row>
    <row r="16" spans="1:8" ht="18" customHeight="1" x14ac:dyDescent="0.3">
      <c r="A16" s="57" t="s">
        <v>10</v>
      </c>
      <c r="B16" s="52" t="s">
        <v>13</v>
      </c>
      <c r="C16" s="13">
        <f>В!C15</f>
        <v>336.03</v>
      </c>
      <c r="D16" s="13">
        <f>В!D15</f>
        <v>17.896506711389733</v>
      </c>
      <c r="E16" s="13">
        <f>В!E15</f>
        <v>71.66</v>
      </c>
      <c r="F16" s="13">
        <f>В!F15</f>
        <v>17.895762055790023</v>
      </c>
      <c r="G16" s="13">
        <f>В!G15</f>
        <v>17.66</v>
      </c>
      <c r="H16" s="13">
        <f>В!H15</f>
        <v>17.896592958916884</v>
      </c>
    </row>
    <row r="17" spans="1:8" ht="14.1" customHeight="1" x14ac:dyDescent="0.3">
      <c r="A17" s="57" t="s">
        <v>11</v>
      </c>
      <c r="B17" s="52" t="s">
        <v>35</v>
      </c>
      <c r="C17" s="13">
        <f>В!C16+Т!C14+П!C10</f>
        <v>2649.73</v>
      </c>
      <c r="D17" s="13">
        <f>В!D16+Т!D14</f>
        <v>141.12106278716402</v>
      </c>
      <c r="E17" s="13">
        <f>В!E16+Т!E14+П!E10</f>
        <v>565.09</v>
      </c>
      <c r="F17" s="13">
        <f>В!F16+Т!F14</f>
        <v>141.12079514521889</v>
      </c>
      <c r="G17" s="13">
        <f>В!G16+Т!G14+П!G10</f>
        <v>139.25</v>
      </c>
      <c r="H17" s="13">
        <f>В!H16+Т!H14</f>
        <v>141.11554753845843</v>
      </c>
    </row>
    <row r="18" spans="1:8" ht="14.1" customHeight="1" x14ac:dyDescent="0.3">
      <c r="A18" s="8" t="s">
        <v>6</v>
      </c>
      <c r="B18" s="9" t="s">
        <v>95</v>
      </c>
      <c r="C18" s="67">
        <f>В!C17+Т!C15+П!C11</f>
        <v>11419.4</v>
      </c>
      <c r="D18" s="67">
        <f>В!D17+Т!D15+П!D11</f>
        <v>608.18191453157135</v>
      </c>
      <c r="E18" s="67">
        <f>В!E17+Т!E15+П!E11</f>
        <v>2435.3399999999997</v>
      </c>
      <c r="F18" s="67">
        <f>В!F17+Т!F15+П!F11</f>
        <v>608.18120520440527</v>
      </c>
      <c r="G18" s="67">
        <f>В!G17+Т!G15+П!G11</f>
        <v>600.13</v>
      </c>
      <c r="H18" s="67">
        <f>В!H17+Т!H15+П!H11</f>
        <v>608.18000749913858</v>
      </c>
    </row>
    <row r="19" spans="1:8" ht="14.1" customHeight="1" x14ac:dyDescent="0.3">
      <c r="A19" s="8" t="s">
        <v>7</v>
      </c>
      <c r="B19" s="9" t="s">
        <v>96</v>
      </c>
      <c r="C19" s="10">
        <f t="shared" ref="C19:F19" si="2">C20+C21+C22</f>
        <v>4476.45</v>
      </c>
      <c r="D19" s="10">
        <f t="shared" si="2"/>
        <v>238.40971778769926</v>
      </c>
      <c r="E19" s="10">
        <f t="shared" si="2"/>
        <v>954.66</v>
      </c>
      <c r="F19" s="10">
        <f t="shared" si="2"/>
        <v>238.40871063606619</v>
      </c>
      <c r="G19" s="10">
        <f>G20+G21+G22</f>
        <v>235.26</v>
      </c>
      <c r="H19" s="10">
        <f>H20+H21+H22</f>
        <v>238.41180404953485</v>
      </c>
    </row>
    <row r="20" spans="1:8" ht="14.1" customHeight="1" x14ac:dyDescent="0.3">
      <c r="A20" s="57" t="s">
        <v>14</v>
      </c>
      <c r="B20" s="52" t="s">
        <v>15</v>
      </c>
      <c r="C20" s="13">
        <f>В!C19+Т!C17+П!C13</f>
        <v>2512.2799999999997</v>
      </c>
      <c r="D20" s="11">
        <f>C20/C48*1000</f>
        <v>133.80066030083685</v>
      </c>
      <c r="E20" s="11">
        <f>В!E19+Т!E17+П!E13</f>
        <v>535.77</v>
      </c>
      <c r="F20" s="11">
        <f>E20/E48*1000</f>
        <v>133.79866643358386</v>
      </c>
      <c r="G20" s="11">
        <f>В!G19+Т!G17+П!G13</f>
        <v>132.03</v>
      </c>
      <c r="H20" s="11">
        <f>G20/G48*1000</f>
        <v>133.79882040576422</v>
      </c>
    </row>
    <row r="21" spans="1:8" ht="14.1" customHeight="1" x14ac:dyDescent="0.3">
      <c r="A21" s="57" t="s">
        <v>16</v>
      </c>
      <c r="B21" s="52" t="s">
        <v>17</v>
      </c>
      <c r="C21" s="13">
        <f>В!C20+Т!C18+П!C14</f>
        <v>756.32999999999993</v>
      </c>
      <c r="D21" s="11">
        <f>В!D20+Т!D18+П!D14</f>
        <v>40.281120498245386</v>
      </c>
      <c r="E21" s="11">
        <f>В!E20+Т!E18+П!E14</f>
        <v>161.30000000000001</v>
      </c>
      <c r="F21" s="11">
        <f>В!F20+Т!F18+П!F14</f>
        <v>40.281697175536294</v>
      </c>
      <c r="G21" s="11">
        <f>В!G20+Т!G18+П!G14</f>
        <v>39.75</v>
      </c>
      <c r="H21" s="11">
        <f>В!H20+Т!H18+П!H14</f>
        <v>40.28253511420985</v>
      </c>
    </row>
    <row r="22" spans="1:8" ht="14.1" customHeight="1" x14ac:dyDescent="0.3">
      <c r="A22" s="57" t="s">
        <v>18</v>
      </c>
      <c r="B22" s="52" t="s">
        <v>20</v>
      </c>
      <c r="C22" s="13">
        <f>В!C22+Т!C19</f>
        <v>1207.8400000000001</v>
      </c>
      <c r="D22" s="11">
        <f>В!D22+Т!D19+П!D15</f>
        <v>64.327936988617026</v>
      </c>
      <c r="E22" s="11">
        <f>В!E22+Т!E19+П!E15</f>
        <v>257.59000000000003</v>
      </c>
      <c r="F22" s="11">
        <f>В!F22+Т!F19+П!F15</f>
        <v>64.328347026946034</v>
      </c>
      <c r="G22" s="11">
        <f>В!G22+Т!G19+П!G15</f>
        <v>63.48</v>
      </c>
      <c r="H22" s="11">
        <f>В!H22+Т!H19+П!H15+0.01</f>
        <v>64.330448529560798</v>
      </c>
    </row>
    <row r="23" spans="1:8" ht="14.1" customHeight="1" x14ac:dyDescent="0.3">
      <c r="A23" s="8" t="s">
        <v>21</v>
      </c>
      <c r="B23" s="9" t="s">
        <v>101</v>
      </c>
      <c r="C23" s="10">
        <f t="shared" ref="C23:G23" si="3">C24+C25+C26</f>
        <v>8271.1299999999992</v>
      </c>
      <c r="D23" s="10">
        <f>D24+D25+D26</f>
        <v>440.50928058737901</v>
      </c>
      <c r="E23" s="10">
        <f t="shared" si="3"/>
        <v>1763.93</v>
      </c>
      <c r="F23" s="10">
        <f>F24+F25+F26</f>
        <v>440.50895287565868</v>
      </c>
      <c r="G23" s="10">
        <f t="shared" si="3"/>
        <v>434.69000000000005</v>
      </c>
      <c r="H23" s="10">
        <f>H24+H25+H26</f>
        <v>440.51345568414439</v>
      </c>
    </row>
    <row r="24" spans="1:8" ht="14.1" customHeight="1" x14ac:dyDescent="0.3">
      <c r="A24" s="57" t="s">
        <v>22</v>
      </c>
      <c r="B24" s="52" t="s">
        <v>23</v>
      </c>
      <c r="C24" s="13">
        <f>В!C24+Т!C21+П!C17</f>
        <v>4507.1099999999997</v>
      </c>
      <c r="D24" s="11">
        <f>В!D24+Т!D21+П!D17+0.01</f>
        <v>240.05262822953839</v>
      </c>
      <c r="E24" s="11">
        <f>В!E24+Т!E21+П!E17</f>
        <v>961.2</v>
      </c>
      <c r="F24" s="11">
        <f>В!F24+Т!F21+П!F17+0.01</f>
        <v>240.0519548984841</v>
      </c>
      <c r="G24" s="11">
        <f>В!G24+Т!G21+П!G17</f>
        <v>236.88</v>
      </c>
      <c r="H24" s="11">
        <f>В!H24+Т!H21+П!H17</f>
        <v>240.05350736739697</v>
      </c>
    </row>
    <row r="25" spans="1:8" ht="14.1" customHeight="1" x14ac:dyDescent="0.3">
      <c r="A25" s="57" t="s">
        <v>24</v>
      </c>
      <c r="B25" s="52" t="s">
        <v>15</v>
      </c>
      <c r="C25" s="13">
        <f>В!C25+Т!C22+П!C18</f>
        <v>991.56000000000006</v>
      </c>
      <c r="D25" s="11">
        <f>В!D25+Т!D22+П!D18</f>
        <v>52.809154524136545</v>
      </c>
      <c r="E25" s="11">
        <f>В!E25+Т!E22+П!E18</f>
        <v>211.47</v>
      </c>
      <c r="F25" s="11">
        <f>В!F25+Т!F22+П!F18</f>
        <v>52.810728466898077</v>
      </c>
      <c r="G25" s="11">
        <f>В!G25+Т!G22+П!G18+0.01</f>
        <v>52.11</v>
      </c>
      <c r="H25" s="11">
        <f>В!H25+Т!H22+П!H18+0.01</f>
        <v>52.80798942013417</v>
      </c>
    </row>
    <row r="26" spans="1:8" ht="14.1" customHeight="1" x14ac:dyDescent="0.3">
      <c r="A26" s="57" t="s">
        <v>25</v>
      </c>
      <c r="B26" s="52" t="s">
        <v>26</v>
      </c>
      <c r="C26" s="13">
        <f>В!C26+Т!C23+П!C19</f>
        <v>2772.4599999999996</v>
      </c>
      <c r="D26" s="11">
        <f>В!D26+Т!D23+П!D19-0.01</f>
        <v>147.64749783370411</v>
      </c>
      <c r="E26" s="11">
        <f>В!E26+Т!E23+П!E19</f>
        <v>591.26</v>
      </c>
      <c r="F26" s="11">
        <f>В!F26+Т!F23+П!F19-0.01</f>
        <v>147.64626951027648</v>
      </c>
      <c r="G26" s="11">
        <f>В!G26+Т!G23+П!G19</f>
        <v>145.70000000000002</v>
      </c>
      <c r="H26" s="11">
        <f>В!H26+Т!H23+П!H19+0.01</f>
        <v>147.65195889661322</v>
      </c>
    </row>
    <row r="27" spans="1:8" ht="14.1" customHeight="1" x14ac:dyDescent="0.3">
      <c r="A27" s="8" t="s">
        <v>99</v>
      </c>
      <c r="B27" s="9" t="s">
        <v>62</v>
      </c>
      <c r="C27" s="67">
        <f t="shared" ref="C27:G27" si="4">C28+C29+C30</f>
        <v>6203.47</v>
      </c>
      <c r="D27" s="67">
        <f>D28+D29+D30</f>
        <v>330.38848462608956</v>
      </c>
      <c r="E27" s="10">
        <f t="shared" si="4"/>
        <v>1322.9999999999998</v>
      </c>
      <c r="F27" s="10">
        <f>F28+F29+F30</f>
        <v>330.39492995030338</v>
      </c>
      <c r="G27" s="10">
        <f t="shared" si="4"/>
        <v>326.03000000000003</v>
      </c>
      <c r="H27" s="10">
        <f>H28+H29+H30</f>
        <v>330.38785970530415</v>
      </c>
    </row>
    <row r="28" spans="1:8" ht="15.75" customHeight="1" x14ac:dyDescent="0.3">
      <c r="A28" s="57" t="s">
        <v>27</v>
      </c>
      <c r="B28" s="52" t="s">
        <v>23</v>
      </c>
      <c r="C28" s="11">
        <f>В!C28+Т!C25+П!C21</f>
        <v>4717.7</v>
      </c>
      <c r="D28" s="11">
        <f>В!D28+Т!D25+П!D21</f>
        <v>251.25836893230769</v>
      </c>
      <c r="E28" s="11">
        <f>В!E28+Т!E25+П!E21</f>
        <v>1006.1199999999999</v>
      </c>
      <c r="F28" s="11">
        <v>251.26</v>
      </c>
      <c r="G28" s="11">
        <f>В!G28+Т!G25+П!G21</f>
        <v>247.94</v>
      </c>
      <c r="H28" s="11">
        <f>В!H28+Т!H25+П!H21-0.01</f>
        <v>251.26167940169037</v>
      </c>
    </row>
    <row r="29" spans="1:8" ht="14.1" customHeight="1" x14ac:dyDescent="0.3">
      <c r="A29" s="57" t="s">
        <v>28</v>
      </c>
      <c r="B29" s="52" t="s">
        <v>15</v>
      </c>
      <c r="C29" s="13">
        <f>В!C29+Т!C26+П!C22</f>
        <v>1037.8900000000001</v>
      </c>
      <c r="D29" s="11">
        <f>В!D29+Т!D26+П!D22</f>
        <v>55.276628130477313</v>
      </c>
      <c r="E29" s="11">
        <f>В!E29+Т!E26+П!E22</f>
        <v>221.35999999999999</v>
      </c>
      <c r="F29" s="11">
        <f>E29/E48*1000</f>
        <v>55.280573383612612</v>
      </c>
      <c r="G29" s="11">
        <f>В!G29+Т!G26+П!G22</f>
        <v>54.550000000000004</v>
      </c>
      <c r="H29" s="11">
        <f>G29/G48*1000</f>
        <v>55.280812339123216</v>
      </c>
    </row>
    <row r="30" spans="1:8" ht="14.1" customHeight="1" x14ac:dyDescent="0.3">
      <c r="A30" s="57" t="s">
        <v>29</v>
      </c>
      <c r="B30" s="52" t="s">
        <v>26</v>
      </c>
      <c r="C30" s="13">
        <f>В!C30+Т!C27+П!C23</f>
        <v>447.87999999999994</v>
      </c>
      <c r="D30" s="11">
        <f>В!D30+Т!D27+П!D23</f>
        <v>23.853487563304569</v>
      </c>
      <c r="E30" s="11">
        <f>В!E30+Т!E27+П!E23</f>
        <v>95.52</v>
      </c>
      <c r="F30" s="11">
        <f>E30/E48*1000</f>
        <v>23.854356566690807</v>
      </c>
      <c r="G30" s="11">
        <f>В!G30+Т!G27+П!G23</f>
        <v>23.54</v>
      </c>
      <c r="H30" s="11">
        <f>В!H30+Т!H27+П!H23-0.01</f>
        <v>23.845367964490563</v>
      </c>
    </row>
    <row r="31" spans="1:8" ht="14.1" customHeight="1" x14ac:dyDescent="0.3">
      <c r="A31" s="8" t="s">
        <v>64</v>
      </c>
      <c r="B31" s="68" t="s">
        <v>63</v>
      </c>
      <c r="C31" s="67">
        <f>C32+C33+C34</f>
        <v>0</v>
      </c>
      <c r="D31" s="67">
        <f>D32+D33+D34</f>
        <v>0</v>
      </c>
      <c r="E31" s="67">
        <f t="shared" ref="E31:H31" si="5">E32+E33+E34</f>
        <v>0</v>
      </c>
      <c r="F31" s="67">
        <f t="shared" si="5"/>
        <v>0</v>
      </c>
      <c r="G31" s="67">
        <f t="shared" si="5"/>
        <v>0</v>
      </c>
      <c r="H31" s="67">
        <f t="shared" si="5"/>
        <v>0</v>
      </c>
    </row>
    <row r="32" spans="1:8" ht="14.1" customHeight="1" x14ac:dyDescent="0.3">
      <c r="A32" s="57" t="s">
        <v>65</v>
      </c>
      <c r="B32" s="52" t="s">
        <v>23</v>
      </c>
      <c r="C32" s="13">
        <v>0</v>
      </c>
      <c r="D32" s="11">
        <v>0</v>
      </c>
      <c r="E32" s="13">
        <v>0</v>
      </c>
      <c r="F32" s="11">
        <v>0</v>
      </c>
      <c r="G32" s="13">
        <v>0</v>
      </c>
      <c r="H32" s="11">
        <v>0</v>
      </c>
    </row>
    <row r="33" spans="1:9" ht="14.1" customHeight="1" x14ac:dyDescent="0.3">
      <c r="A33" s="57" t="s">
        <v>66</v>
      </c>
      <c r="B33" s="52" t="s">
        <v>15</v>
      </c>
      <c r="C33" s="13">
        <v>0</v>
      </c>
      <c r="D33" s="11">
        <v>0</v>
      </c>
      <c r="E33" s="13">
        <v>0</v>
      </c>
      <c r="F33" s="11">
        <v>0</v>
      </c>
      <c r="G33" s="13">
        <v>0</v>
      </c>
      <c r="H33" s="11">
        <v>0</v>
      </c>
    </row>
    <row r="34" spans="1:9" ht="14.1" customHeight="1" x14ac:dyDescent="0.3">
      <c r="A34" s="57" t="s">
        <v>67</v>
      </c>
      <c r="B34" s="52" t="s">
        <v>26</v>
      </c>
      <c r="C34" s="13">
        <v>0</v>
      </c>
      <c r="D34" s="11">
        <v>0</v>
      </c>
      <c r="E34" s="13">
        <v>0</v>
      </c>
      <c r="F34" s="11">
        <v>0</v>
      </c>
      <c r="G34" s="13">
        <v>0</v>
      </c>
      <c r="H34" s="11">
        <v>0</v>
      </c>
    </row>
    <row r="35" spans="1:9" ht="14.1" customHeight="1" x14ac:dyDescent="0.3">
      <c r="A35" s="8" t="s">
        <v>68</v>
      </c>
      <c r="B35" s="9" t="s">
        <v>30</v>
      </c>
      <c r="C35" s="67">
        <v>0</v>
      </c>
      <c r="D35" s="10">
        <v>0</v>
      </c>
      <c r="E35" s="67">
        <v>0</v>
      </c>
      <c r="F35" s="10">
        <v>0</v>
      </c>
      <c r="G35" s="67">
        <v>0</v>
      </c>
      <c r="H35" s="10">
        <v>0</v>
      </c>
    </row>
    <row r="36" spans="1:9" ht="14.1" customHeight="1" x14ac:dyDescent="0.3">
      <c r="A36" s="8" t="s">
        <v>69</v>
      </c>
      <c r="B36" s="9" t="s">
        <v>31</v>
      </c>
      <c r="C36" s="67">
        <v>0</v>
      </c>
      <c r="D36" s="10">
        <v>0</v>
      </c>
      <c r="E36" s="67">
        <v>0</v>
      </c>
      <c r="F36" s="10">
        <v>0</v>
      </c>
      <c r="G36" s="67">
        <v>0</v>
      </c>
      <c r="H36" s="10">
        <v>0</v>
      </c>
    </row>
    <row r="37" spans="1:9" s="14" customFormat="1" x14ac:dyDescent="0.3">
      <c r="A37" s="8" t="s">
        <v>70</v>
      </c>
      <c r="B37" s="9" t="s">
        <v>71</v>
      </c>
      <c r="C37" s="10">
        <f t="shared" ref="C37:D37" si="6">C27+C9</f>
        <v>64602.95</v>
      </c>
      <c r="D37" s="10">
        <f t="shared" si="6"/>
        <v>3440.6663936272816</v>
      </c>
      <c r="E37" s="10">
        <f>E27+E9</f>
        <v>18812.060000000001</v>
      </c>
      <c r="F37" s="10">
        <f>F27+F9</f>
        <v>4697.9747923482255</v>
      </c>
      <c r="G37" s="10">
        <f>G27+G9</f>
        <v>5997.329999999999</v>
      </c>
      <c r="H37" s="10">
        <f>H27+H9</f>
        <v>6077.6667544944157</v>
      </c>
      <c r="I37" s="109"/>
    </row>
    <row r="38" spans="1:9" ht="14.1" customHeight="1" x14ac:dyDescent="0.3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" customHeight="1" x14ac:dyDescent="0.3">
      <c r="A39" s="8" t="s">
        <v>74</v>
      </c>
      <c r="B39" s="9" t="s">
        <v>32</v>
      </c>
      <c r="C39" s="10">
        <f t="shared" ref="C39" si="7">SUM(D39:H39)</f>
        <v>0</v>
      </c>
      <c r="D39" s="10">
        <v>0</v>
      </c>
      <c r="E39" s="10">
        <f t="shared" ref="E39" si="8">SUM(F39:J39)</f>
        <v>0</v>
      </c>
      <c r="F39" s="10">
        <v>0</v>
      </c>
      <c r="G39" s="10">
        <f t="shared" ref="G39" si="9">SUM(H39:L39)</f>
        <v>0</v>
      </c>
      <c r="H39" s="10">
        <v>0</v>
      </c>
    </row>
    <row r="40" spans="1:9" ht="14.1" customHeight="1" x14ac:dyDescent="0.3">
      <c r="A40" s="8" t="s">
        <v>76</v>
      </c>
      <c r="B40" s="9" t="s">
        <v>75</v>
      </c>
      <c r="C40" s="10">
        <f t="shared" ref="C40:H40" si="10">C41+C42+C43+C44+C45</f>
        <v>2583.73</v>
      </c>
      <c r="D40" s="10">
        <f t="shared" si="10"/>
        <v>137.5959913859447</v>
      </c>
      <c r="E40" s="10">
        <f t="shared" si="10"/>
        <v>753.13</v>
      </c>
      <c r="F40" s="10">
        <f>F41+F42+F43+F44+F45</f>
        <v>188.08031366281247</v>
      </c>
      <c r="G40" s="10">
        <f t="shared" si="10"/>
        <v>240.13</v>
      </c>
      <c r="H40" s="10">
        <f t="shared" si="10"/>
        <v>243.34704797421918</v>
      </c>
      <c r="I40" s="110"/>
    </row>
    <row r="41" spans="1:9" s="14" customFormat="1" ht="14.1" customHeight="1" x14ac:dyDescent="0.3">
      <c r="A41" s="57" t="s">
        <v>39</v>
      </c>
      <c r="B41" s="52" t="s">
        <v>33</v>
      </c>
      <c r="C41" s="11">
        <f>В!C41+Т!C37</f>
        <v>394.13</v>
      </c>
      <c r="D41" s="11">
        <f>В!D41+Т!D37+П!D33</f>
        <v>20.990834717614607</v>
      </c>
      <c r="E41" s="11">
        <f>В!E41+Т!E37</f>
        <v>114.88</v>
      </c>
      <c r="F41" s="11">
        <f>В!F41+Т!F37+П!F33</f>
        <v>28.689159153909543</v>
      </c>
      <c r="G41" s="11">
        <f>В!G41+Т!G37</f>
        <v>36.630000000000003</v>
      </c>
      <c r="H41" s="11">
        <f>В!H41+Т!H37+П!H33</f>
        <v>37.120736131660557</v>
      </c>
    </row>
    <row r="42" spans="1:9" s="14" customFormat="1" x14ac:dyDescent="0.3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">
      <c r="A44" s="57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">
      <c r="A45" s="57" t="s">
        <v>82</v>
      </c>
      <c r="B45" s="52" t="s">
        <v>79</v>
      </c>
      <c r="C45" s="11">
        <f>В!C45+Т!C41</f>
        <v>2189.6</v>
      </c>
      <c r="D45" s="11">
        <f>В!D45+Т!D41</f>
        <v>116.6051566683301</v>
      </c>
      <c r="E45" s="11">
        <f>В!E45+Т!E41</f>
        <v>638.25</v>
      </c>
      <c r="F45" s="11">
        <f>В!F45+Т!F41</f>
        <v>159.39115450890293</v>
      </c>
      <c r="G45" s="11">
        <f>В!G45+Т!G41</f>
        <v>203.5</v>
      </c>
      <c r="H45" s="11">
        <f>В!H45+Т!H41</f>
        <v>206.22631184255863</v>
      </c>
    </row>
    <row r="46" spans="1:9" s="14" customFormat="1" ht="20.55" customHeight="1" x14ac:dyDescent="0.3">
      <c r="A46" s="8" t="s">
        <v>83</v>
      </c>
      <c r="B46" s="9" t="s">
        <v>119</v>
      </c>
      <c r="C46" s="10">
        <f>C9+C27+C35+C36+C40</f>
        <v>67186.679999999993</v>
      </c>
      <c r="D46" s="10">
        <f>D37+D40+0.01</f>
        <v>3578.2723850132265</v>
      </c>
      <c r="E46" s="10">
        <f>E40+E37</f>
        <v>19565.190000000002</v>
      </c>
      <c r="F46" s="10">
        <f>F37+F40-0.01</f>
        <v>4886.0451060110381</v>
      </c>
      <c r="G46" s="10">
        <f>G40+G37</f>
        <v>6237.4599999999991</v>
      </c>
      <c r="H46" s="10">
        <f>H37+H40+0.01</f>
        <v>6321.023802468635</v>
      </c>
      <c r="I46" s="109"/>
    </row>
    <row r="47" spans="1:9" s="14" customFormat="1" x14ac:dyDescent="0.3">
      <c r="A47" s="8" t="s">
        <v>84</v>
      </c>
      <c r="B47" s="9" t="s">
        <v>120</v>
      </c>
      <c r="C47" s="10" t="s">
        <v>111</v>
      </c>
      <c r="D47" s="10">
        <f>C46/C48*1000</f>
        <v>3578.2723850132261</v>
      </c>
      <c r="E47" s="10" t="s">
        <v>111</v>
      </c>
      <c r="F47" s="10">
        <f>E46/E48*1000</f>
        <v>4886.0450016232553</v>
      </c>
      <c r="G47" s="10" t="s">
        <v>111</v>
      </c>
      <c r="H47" s="10">
        <f>G46/G48*1000</f>
        <v>6321.0239364397321</v>
      </c>
    </row>
    <row r="48" spans="1:9" s="14" customFormat="1" ht="17.25" customHeight="1" x14ac:dyDescent="0.3">
      <c r="A48" s="8" t="s">
        <v>86</v>
      </c>
      <c r="B48" s="9" t="s">
        <v>98</v>
      </c>
      <c r="C48" s="10">
        <f>В!C48</f>
        <v>18776.29</v>
      </c>
      <c r="D48" s="10" t="s">
        <v>111</v>
      </c>
      <c r="E48" s="10">
        <f>В!E48</f>
        <v>4004.3</v>
      </c>
      <c r="F48" s="10" t="s">
        <v>111</v>
      </c>
      <c r="G48" s="10">
        <f>В!G48</f>
        <v>986.78</v>
      </c>
      <c r="H48" s="10" t="s">
        <v>111</v>
      </c>
      <c r="I48" s="109"/>
    </row>
    <row r="49" spans="1:8" s="14" customFormat="1" x14ac:dyDescent="0.3">
      <c r="A49" s="8" t="s">
        <v>87</v>
      </c>
      <c r="B49" s="9" t="s">
        <v>88</v>
      </c>
      <c r="C49" s="10" t="s">
        <v>111</v>
      </c>
      <c r="D49" s="10">
        <v>4</v>
      </c>
      <c r="E49" s="10" t="s">
        <v>111</v>
      </c>
      <c r="F49" s="10">
        <f>F40/F37*100</f>
        <v>4.0034338619514562</v>
      </c>
      <c r="G49" s="10" t="s">
        <v>111</v>
      </c>
      <c r="H49" s="10">
        <f>H40/H37*100</f>
        <v>4.0039550999446423</v>
      </c>
    </row>
    <row r="50" spans="1:8" s="14" customFormat="1" ht="18.75" customHeight="1" x14ac:dyDescent="0.3">
      <c r="A50" s="8" t="s">
        <v>93</v>
      </c>
      <c r="B50" s="9" t="s">
        <v>121</v>
      </c>
      <c r="C50" s="10" t="s">
        <v>111</v>
      </c>
      <c r="D50" s="10">
        <f>D46*1.2-0.01</f>
        <v>4293.9168620158716</v>
      </c>
      <c r="E50" s="10" t="s">
        <v>111</v>
      </c>
      <c r="F50" s="10">
        <f>F46*1.2+0.01</f>
        <v>5863.264127213246</v>
      </c>
      <c r="G50" s="10" t="s">
        <v>111</v>
      </c>
      <c r="H50" s="10">
        <f>H46*1.2-0.01</f>
        <v>7585.2185629623618</v>
      </c>
    </row>
    <row r="51" spans="1:8" s="14" customFormat="1" x14ac:dyDescent="0.3">
      <c r="A51" s="106"/>
      <c r="B51" s="84"/>
      <c r="C51" s="85"/>
      <c r="D51" s="85"/>
      <c r="E51" s="85"/>
      <c r="F51" s="85"/>
      <c r="G51" s="85"/>
      <c r="H51" s="85"/>
    </row>
    <row r="52" spans="1:8" ht="28.5" customHeight="1" x14ac:dyDescent="0.3">
      <c r="A52" s="106"/>
      <c r="B52" s="84"/>
      <c r="C52" s="85"/>
      <c r="D52" s="85"/>
      <c r="E52" s="85"/>
      <c r="F52" s="85"/>
      <c r="G52" s="85"/>
      <c r="H52" s="85"/>
    </row>
    <row r="53" spans="1:8" ht="15" customHeight="1" x14ac:dyDescent="0.3">
      <c r="A53" s="81"/>
      <c r="B53" s="82"/>
      <c r="C53" s="83"/>
      <c r="D53" s="48"/>
      <c r="E53" s="48"/>
      <c r="F53" s="48"/>
      <c r="G53" s="48"/>
      <c r="H53" s="48"/>
    </row>
    <row r="54" spans="1:8" x14ac:dyDescent="0.3">
      <c r="B54" s="21"/>
    </row>
    <row r="55" spans="1:8" x14ac:dyDescent="0.3">
      <c r="B55" s="22"/>
      <c r="D55" s="23"/>
      <c r="E55" s="23"/>
      <c r="F55" s="23"/>
      <c r="G55" s="23"/>
      <c r="H55" s="23"/>
    </row>
    <row r="56" spans="1:8" x14ac:dyDescent="0.3">
      <c r="D56" s="23"/>
      <c r="E56" s="23"/>
      <c r="F56" s="23"/>
      <c r="G56" s="23"/>
      <c r="H56" s="23"/>
    </row>
    <row r="57" spans="1:8" x14ac:dyDescent="0.3">
      <c r="A57" s="2"/>
    </row>
    <row r="58" spans="1:8" ht="17.25" customHeight="1" x14ac:dyDescent="0.3">
      <c r="A58" s="2"/>
      <c r="D58" s="24"/>
      <c r="E58" s="24"/>
      <c r="F58" s="24"/>
      <c r="G58" s="24"/>
      <c r="H58" s="24"/>
    </row>
    <row r="59" spans="1:8" ht="14.25" customHeight="1" x14ac:dyDescent="0.3">
      <c r="A59" s="2"/>
    </row>
    <row r="60" spans="1:8" ht="15.75" customHeight="1" x14ac:dyDescent="0.3">
      <c r="A60" s="2"/>
    </row>
    <row r="67" spans="4:8" x14ac:dyDescent="0.3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0" priority="1">
      <formula>AND(E1&lt;&gt;#REF!)</formula>
    </cfRule>
  </conditionalFormatting>
  <pageMargins left="1.1811023622047245" right="0.39370078740157483" top="0.61" bottom="0.56000000000000005" header="0" footer="0"/>
  <pageSetup paperSize="9" scale="8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7</vt:i4>
      </vt:variant>
      <vt:variant>
        <vt:lpstr>Іменовані діапазони</vt:lpstr>
      </vt:variant>
      <vt:variant>
        <vt:i4>6</vt:i4>
      </vt:variant>
    </vt:vector>
  </HeadingPairs>
  <TitlesOfParts>
    <vt:vector size="13" baseType="lpstr">
      <vt:lpstr>Послуга нас</vt:lpstr>
      <vt:lpstr>Послуга насел</vt:lpstr>
      <vt:lpstr>ТЕ </vt:lpstr>
      <vt:lpstr>В</vt:lpstr>
      <vt:lpstr>Т</vt:lpstr>
      <vt:lpstr>П</vt:lpstr>
      <vt:lpstr>Послуга</vt:lpstr>
      <vt:lpstr>П!Область_друку</vt:lpstr>
      <vt:lpstr>Послуга!Область_друку</vt:lpstr>
      <vt:lpstr>'Послуга нас'!Область_друку</vt:lpstr>
      <vt:lpstr>'Послуга насел'!Область_друку</vt:lpstr>
      <vt:lpstr>Т!Область_друку</vt:lpstr>
      <vt:lpstr>'ТЕ '!Область_друку</vt:lpstr>
    </vt:vector>
  </TitlesOfParts>
  <Company>NEURC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Трикіша Євген Вікторович</dc:creator>
  <cp:lastModifiedBy>vzshei@gmail.com</cp:lastModifiedBy>
  <cp:lastPrinted>2026-06-23T10:14:03Z</cp:lastPrinted>
  <dcterms:created xsi:type="dcterms:W3CDTF">2020-11-04T12:15:08Z</dcterms:created>
  <dcterms:modified xsi:type="dcterms:W3CDTF">2026-06-23T13:32:33Z</dcterms:modified>
</cp:coreProperties>
</file>